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X:\FinanzasLDA\BOLSA\2. Página web\4. Factsheet\"/>
    </mc:Choice>
  </mc:AlternateContent>
  <xr:revisionPtr revIDLastSave="0" documentId="13_ncr:1_{03721B1E-D031-4EEB-9D13-32004A21E9EE}" xr6:coauthVersionLast="47" xr6:coauthVersionMax="47" xr10:uidLastSave="{00000000-0000-0000-0000-000000000000}"/>
  <bookViews>
    <workbookView xWindow="-120" yWindow="300" windowWidth="29040" windowHeight="15420" tabRatio="500" xr2:uid="{00000000-000D-0000-FFFF-FFFF00000000}"/>
  </bookViews>
  <sheets>
    <sheet name="Index" sheetId="1" r:id="rId1"/>
    <sheet name="Income Statement" sheetId="2" r:id="rId2"/>
    <sheet name="Balance Sheet" sheetId="3" r:id="rId3"/>
    <sheet name="Figures by Business Line" sheetId="4" r:id="rId4"/>
    <sheet name="Channels and Brands" sheetId="5" r:id="rId5"/>
    <sheet name="Other Relevant Information" sheetId="6" r:id="rId6"/>
  </sheets>
  <definedNames>
    <definedName name="_xlnm.Print_Area" localSheetId="2">'Balance Sheet'!$A$1:$I$35</definedName>
    <definedName name="_xlnm.Print_Area" localSheetId="4">'Channels and Brands'!$A$1:$J$42</definedName>
    <definedName name="_xlnm.Print_Area" localSheetId="3">'Figures by Business Line'!$A$1:$I$29</definedName>
    <definedName name="_xlnm.Print_Area" localSheetId="1">'Income Statement'!$A$1:$I$31</definedName>
    <definedName name="_xlnm.Print_Area" localSheetId="5">'Other Relevant Information'!$A$1:$I$28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4" i="6" l="1"/>
  <c r="C23" i="6"/>
  <c r="D24" i="6" l="1"/>
  <c r="D23" i="6"/>
  <c r="D10" i="6"/>
  <c r="E19" i="5"/>
  <c r="C16" i="4"/>
  <c r="C10" i="4"/>
  <c r="D10" i="4"/>
  <c r="D16" i="4"/>
  <c r="C25" i="3"/>
  <c r="C21" i="3"/>
  <c r="C12" i="3"/>
  <c r="C10" i="3" s="1"/>
  <c r="C26" i="2"/>
  <c r="C28" i="2" s="1"/>
  <c r="C19" i="2"/>
  <c r="C11" i="2"/>
  <c r="E25" i="3"/>
  <c r="E21" i="3"/>
  <c r="E12" i="3"/>
  <c r="E10" i="3" s="1"/>
  <c r="E26" i="2"/>
  <c r="E28" i="2" s="1"/>
  <c r="E19" i="2"/>
  <c r="E11" i="2"/>
  <c r="E16" i="4"/>
  <c r="E10" i="4"/>
  <c r="E24" i="6"/>
  <c r="E23" i="6"/>
  <c r="E10" i="6"/>
  <c r="F19" i="5"/>
  <c r="D19" i="5"/>
  <c r="I19" i="5"/>
  <c r="H19" i="5"/>
  <c r="G19" i="5"/>
  <c r="F23" i="6"/>
  <c r="F24" i="6"/>
  <c r="G24" i="6"/>
  <c r="G23" i="6"/>
  <c r="H24" i="6"/>
  <c r="H23" i="6"/>
  <c r="C10" i="6"/>
  <c r="D25" i="3" l="1"/>
  <c r="D21" i="3"/>
  <c r="D12" i="3"/>
  <c r="D26" i="2"/>
  <c r="D28" i="2" s="1"/>
  <c r="D19" i="2"/>
  <c r="D10" i="3" l="1"/>
  <c r="D11" i="2"/>
  <c r="H10" i="6" l="1"/>
  <c r="G10" i="6"/>
  <c r="F10" i="6"/>
  <c r="H16" i="4"/>
  <c r="G16" i="4"/>
  <c r="F16" i="4"/>
  <c r="H10" i="4"/>
  <c r="G10" i="4"/>
  <c r="F10" i="4"/>
  <c r="H25" i="3"/>
  <c r="G25" i="3"/>
  <c r="F25" i="3"/>
  <c r="H21" i="3"/>
  <c r="G21" i="3"/>
  <c r="F21" i="3"/>
  <c r="H12" i="3"/>
  <c r="H10" i="3" s="1"/>
  <c r="G12" i="3"/>
  <c r="F12" i="3"/>
  <c r="H26" i="2"/>
  <c r="H28" i="2" s="1"/>
  <c r="G26" i="2"/>
  <c r="G28" i="2" s="1"/>
  <c r="F26" i="2"/>
  <c r="F28" i="2" s="1"/>
  <c r="H19" i="2"/>
  <c r="G19" i="2"/>
  <c r="F19" i="2"/>
  <c r="H11" i="2"/>
  <c r="G11" i="2"/>
  <c r="F11" i="2"/>
  <c r="F10" i="3" l="1"/>
  <c r="G10" i="3"/>
</calcChain>
</file>

<file path=xl/sharedStrings.xml><?xml version="1.0" encoding="utf-8"?>
<sst xmlns="http://schemas.openxmlformats.org/spreadsheetml/2006/main" count="96" uniqueCount="65">
  <si>
    <t>Línea Directa Aseguradora, S.A.</t>
  </si>
  <si>
    <t>ROAE</t>
  </si>
  <si>
    <t>DIGITAL</t>
  </si>
  <si>
    <t>Motor</t>
  </si>
  <si>
    <t>Home</t>
  </si>
  <si>
    <t>Health</t>
  </si>
  <si>
    <t>Other</t>
  </si>
  <si>
    <t>Loss Ratio</t>
  </si>
  <si>
    <t>Expense Ratio</t>
  </si>
  <si>
    <t>Technical-financial result</t>
  </si>
  <si>
    <t>Non-technical result</t>
  </si>
  <si>
    <t>Income tax</t>
  </si>
  <si>
    <t>Provision for unearned premiums</t>
  </si>
  <si>
    <t>Provision for unexpired risks</t>
  </si>
  <si>
    <t>Provision for claims</t>
  </si>
  <si>
    <t>Equity</t>
  </si>
  <si>
    <t>Valuation adjustments</t>
  </si>
  <si>
    <t>CASH AND CASH EQUIVALENTS</t>
  </si>
  <si>
    <t>SHARES</t>
  </si>
  <si>
    <t>EQUITY MUTUAL FUNDS</t>
  </si>
  <si>
    <t>INVESTMENT PROPERTY</t>
  </si>
  <si>
    <t>Governments</t>
  </si>
  <si>
    <t>Corporates</t>
  </si>
  <si>
    <t>Permanent Contracts (%)</t>
  </si>
  <si>
    <t>Women (%)</t>
  </si>
  <si>
    <t>Men (%)</t>
  </si>
  <si>
    <t>TELEPHONE</t>
  </si>
  <si>
    <r>
      <rPr>
        <b/>
        <sz val="12"/>
        <color theme="1" tint="0.34998626667073579"/>
        <rFont val="Calibri"/>
        <family val="2"/>
      </rPr>
      <t>BALANCE</t>
    </r>
    <r>
      <rPr>
        <b/>
        <sz val="12"/>
        <color rgb="FFC00000"/>
        <rFont val="Calibri"/>
        <family val="2"/>
      </rPr>
      <t xml:space="preserve"> SHEET</t>
    </r>
  </si>
  <si>
    <r>
      <rPr>
        <b/>
        <sz val="12"/>
        <color theme="1" tint="0.34998626667073579"/>
        <rFont val="Calibri"/>
        <family val="2"/>
      </rPr>
      <t>CHANNELS AND</t>
    </r>
    <r>
      <rPr>
        <b/>
        <sz val="12"/>
        <color rgb="FFC00000"/>
        <rFont val="Calibri"/>
        <family val="2"/>
      </rPr>
      <t xml:space="preserve"> BRANDS</t>
    </r>
  </si>
  <si>
    <r>
      <t xml:space="preserve">MAIN CONSOLIDATED </t>
    </r>
    <r>
      <rPr>
        <b/>
        <sz val="10"/>
        <color rgb="FFC00000"/>
        <rFont val="Gotham book"/>
        <charset val="1"/>
      </rPr>
      <t>FIGURES</t>
    </r>
  </si>
  <si>
    <r>
      <t xml:space="preserve">GROSS </t>
    </r>
    <r>
      <rPr>
        <b/>
        <sz val="10"/>
        <color rgb="FFC9211E"/>
        <rFont val="Calibri"/>
        <family val="2"/>
        <charset val="1"/>
      </rPr>
      <t>WRITTEN PREMIUMS</t>
    </r>
    <r>
      <rPr>
        <b/>
        <sz val="10"/>
        <color rgb="FFC00000"/>
        <rFont val="Calibri"/>
        <family val="2"/>
      </rPr>
      <t xml:space="preserve"> (GWP)</t>
    </r>
  </si>
  <si>
    <r>
      <t>EARNED</t>
    </r>
    <r>
      <rPr>
        <b/>
        <sz val="10"/>
        <color rgb="FFC00000"/>
        <rFont val="Calibri"/>
        <family val="2"/>
      </rPr>
      <t xml:space="preserve"> PREMIUMS, NET OF REINSURANCE</t>
    </r>
  </si>
  <si>
    <r>
      <t xml:space="preserve">TECHNICAL </t>
    </r>
    <r>
      <rPr>
        <b/>
        <sz val="10"/>
        <color rgb="FFC9211E"/>
        <rFont val="Calibri"/>
        <family val="2"/>
        <charset val="1"/>
      </rPr>
      <t>RESULT</t>
    </r>
  </si>
  <si>
    <r>
      <t>COMBINED</t>
    </r>
    <r>
      <rPr>
        <b/>
        <sz val="10"/>
        <color rgb="FFC00000"/>
        <rFont val="Calibri"/>
        <family val="2"/>
        <charset val="1"/>
      </rPr>
      <t xml:space="preserve"> RATIO</t>
    </r>
  </si>
  <si>
    <r>
      <t xml:space="preserve">FINANCIAL </t>
    </r>
    <r>
      <rPr>
        <b/>
        <sz val="10"/>
        <color rgb="FFC9211E"/>
        <rFont val="Calibri"/>
        <family val="2"/>
        <charset val="1"/>
      </rPr>
      <t>RESULT</t>
    </r>
  </si>
  <si>
    <r>
      <t>PROFIT/</t>
    </r>
    <r>
      <rPr>
        <b/>
        <sz val="10"/>
        <color rgb="FFC9211E"/>
        <rFont val="Calibri"/>
        <family val="2"/>
        <charset val="1"/>
      </rPr>
      <t>(LOSS) BEFORE TAX</t>
    </r>
  </si>
  <si>
    <r>
      <t>PROFIT/</t>
    </r>
    <r>
      <rPr>
        <b/>
        <sz val="10"/>
        <color rgb="FFC9211E"/>
        <rFont val="Calibri"/>
        <family val="2"/>
        <charset val="1"/>
      </rPr>
      <t>(LOSS) AFTER TAX</t>
    </r>
  </si>
  <si>
    <t>Figures in thousand euro</t>
  </si>
  <si>
    <r>
      <t xml:space="preserve">TOTAL </t>
    </r>
    <r>
      <rPr>
        <b/>
        <sz val="10"/>
        <color rgb="FFC9211E"/>
        <rFont val="Calibri"/>
        <family val="2"/>
        <charset val="1"/>
      </rPr>
      <t>INVESTMENT PORTFOLIO</t>
    </r>
  </si>
  <si>
    <r>
      <t xml:space="preserve">TOTAL </t>
    </r>
    <r>
      <rPr>
        <b/>
        <sz val="10"/>
        <color rgb="FFC00000"/>
        <rFont val="Calibri"/>
        <family val="2"/>
        <charset val="1"/>
      </rPr>
      <t>ASSETS</t>
    </r>
  </si>
  <si>
    <r>
      <rPr>
        <b/>
        <sz val="10"/>
        <color rgb="FF595959"/>
        <rFont val="Calibri"/>
        <family val="2"/>
      </rPr>
      <t xml:space="preserve">TOTAL </t>
    </r>
    <r>
      <rPr>
        <b/>
        <sz val="10"/>
        <color rgb="FFC00000"/>
        <rFont val="Calibri"/>
        <family val="2"/>
      </rPr>
      <t>EQUITY</t>
    </r>
  </si>
  <si>
    <r>
      <rPr>
        <b/>
        <sz val="10"/>
        <color rgb="FF595959"/>
        <rFont val="Calibri"/>
        <family val="2"/>
      </rPr>
      <t xml:space="preserve">TECHNICAL </t>
    </r>
    <r>
      <rPr>
        <b/>
        <sz val="10"/>
        <color rgb="FFC00000"/>
        <rFont val="Calibri"/>
        <family val="2"/>
      </rPr>
      <t>PROVISIONS</t>
    </r>
  </si>
  <si>
    <r>
      <t xml:space="preserve">SOLVENCY II </t>
    </r>
    <r>
      <rPr>
        <b/>
        <sz val="10"/>
        <color rgb="FFC00000"/>
        <rFont val="Calibri"/>
        <family val="2"/>
        <charset val="1"/>
      </rPr>
      <t>RATIO</t>
    </r>
  </si>
  <si>
    <r>
      <t xml:space="preserve">GROSS </t>
    </r>
    <r>
      <rPr>
        <b/>
        <sz val="10"/>
        <color rgb="FFC00000"/>
        <rFont val="Calibri"/>
        <family val="2"/>
      </rPr>
      <t>WRITTEN PREMIUMS (GWP)</t>
    </r>
  </si>
  <si>
    <t>Health ¹</t>
  </si>
  <si>
    <r>
      <t xml:space="preserve">COMBINED </t>
    </r>
    <r>
      <rPr>
        <b/>
        <sz val="10"/>
        <color rgb="FFC9211E"/>
        <rFont val="Calibri"/>
        <family val="2"/>
        <charset val="1"/>
      </rPr>
      <t>RATIO</t>
    </r>
  </si>
  <si>
    <r>
      <t xml:space="preserve">TECHNICAL-FINANCIAL </t>
    </r>
    <r>
      <rPr>
        <b/>
        <sz val="10"/>
        <color rgb="FFC9211E"/>
        <rFont val="Calibri"/>
        <family val="2"/>
        <charset val="1"/>
      </rPr>
      <t>RESULT</t>
    </r>
  </si>
  <si>
    <t>BRANDS</t>
  </si>
  <si>
    <r>
      <t xml:space="preserve">Línea Directa is the brand through which the company distributes insurance for </t>
    </r>
    <r>
      <rPr>
        <b/>
        <sz val="11"/>
        <color rgb="FFC00000"/>
        <rFont val="Calibri"/>
        <family val="2"/>
      </rPr>
      <t>cars, motorcycles, business fleets and home</t>
    </r>
    <r>
      <rPr>
        <sz val="11"/>
        <color rgb="FF595959"/>
        <rFont val="Calibri"/>
        <family val="2"/>
        <charset val="1"/>
      </rPr>
      <t xml:space="preserve">. Thanks to its powerful advertising communication, which consolidates it as one of the largest Spanish advertisers by volume of investment and a communication strategy based on awareness, reputation and sustainability, Línea Directa is </t>
    </r>
    <r>
      <rPr>
        <b/>
        <sz val="11"/>
        <color rgb="FFC00000"/>
        <rFont val="Calibri"/>
        <family val="2"/>
      </rPr>
      <t>one of the most recognisable brands for consumers.</t>
    </r>
  </si>
  <si>
    <r>
      <t xml:space="preserve">Línea Directa launched Penélope Seguros in 2012, an innovative concept designed to </t>
    </r>
    <r>
      <rPr>
        <b/>
        <sz val="11"/>
        <color rgb="FFC00000"/>
        <rFont val="Calibri"/>
        <family val="2"/>
      </rPr>
      <t>respond to the specific needs of women drivers.</t>
    </r>
  </si>
  <si>
    <r>
      <rPr>
        <b/>
        <sz val="10"/>
        <color rgb="FF595959"/>
        <rFont val="Gotham book"/>
      </rPr>
      <t xml:space="preserve">AVERAGE </t>
    </r>
    <r>
      <rPr>
        <b/>
        <sz val="10"/>
        <color rgb="FFC00000"/>
        <rFont val="Gotham book"/>
      </rPr>
      <t>EMPLOYEES</t>
    </r>
  </si>
  <si>
    <r>
      <t xml:space="preserve">AVERAGE </t>
    </r>
    <r>
      <rPr>
        <b/>
        <sz val="10"/>
        <color rgb="FF595959"/>
        <rFont val="Calibri"/>
        <family val="2"/>
        <charset val="1"/>
      </rPr>
      <t>EMPLOYEES</t>
    </r>
  </si>
  <si>
    <t>INDEX</t>
  </si>
  <si>
    <r>
      <rPr>
        <b/>
        <sz val="12"/>
        <color theme="1" tint="0.34998626667073579"/>
        <rFont val="Calibri"/>
        <family val="2"/>
      </rPr>
      <t>INCOME</t>
    </r>
    <r>
      <rPr>
        <b/>
        <sz val="12"/>
        <color rgb="FFC00000"/>
        <rFont val="Calibri"/>
        <family val="2"/>
      </rPr>
      <t xml:space="preserve"> STATEMENT</t>
    </r>
  </si>
  <si>
    <r>
      <rPr>
        <b/>
        <sz val="12"/>
        <color theme="1" tint="0.34998626667073579"/>
        <rFont val="Calibri"/>
        <family val="2"/>
      </rPr>
      <t>OTHER RELEVANT</t>
    </r>
    <r>
      <rPr>
        <b/>
        <sz val="12"/>
        <color rgb="FFC00000"/>
        <rFont val="Calibri"/>
        <family val="2"/>
      </rPr>
      <t xml:space="preserve"> INFORMATION</t>
    </r>
  </si>
  <si>
    <r>
      <rPr>
        <b/>
        <sz val="12"/>
        <color theme="1" tint="0.34998626667073579"/>
        <rFont val="Calibri"/>
        <family val="2"/>
      </rPr>
      <t>FIGURES BY</t>
    </r>
    <r>
      <rPr>
        <b/>
        <sz val="12"/>
        <color rgb="FFC00000"/>
        <rFont val="Calibri"/>
        <family val="2"/>
      </rPr>
      <t xml:space="preserve"> BUSINESS LINE</t>
    </r>
  </si>
  <si>
    <r>
      <t xml:space="preserve">BUSINESS GENERATION </t>
    </r>
    <r>
      <rPr>
        <b/>
        <sz val="10"/>
        <color rgb="FFC9211E"/>
        <rFont val="Gotham book"/>
        <charset val="1"/>
      </rPr>
      <t>BY DIGITAL MEANS</t>
    </r>
  </si>
  <si>
    <r>
      <t xml:space="preserve">TOTAL </t>
    </r>
    <r>
      <rPr>
        <b/>
        <sz val="10"/>
        <color rgb="FFC9211E"/>
        <rFont val="Calibri"/>
        <family val="2"/>
        <charset val="1"/>
      </rPr>
      <t>DIGITAL</t>
    </r>
  </si>
  <si>
    <r>
      <t xml:space="preserve">BUSINESS GENERATION </t>
    </r>
    <r>
      <rPr>
        <b/>
        <sz val="10"/>
        <color rgb="FFC9211E"/>
        <rFont val="Gotham book"/>
        <charset val="1"/>
      </rPr>
      <t>BY CHANNEL</t>
    </r>
  </si>
  <si>
    <r>
      <t xml:space="preserve">Aprecio Seguros is an </t>
    </r>
    <r>
      <rPr>
        <b/>
        <sz val="11"/>
        <color rgb="FFC00000"/>
        <rFont val="Calibri"/>
        <family val="2"/>
      </rPr>
      <t>insurance for motorcycles</t>
    </r>
    <r>
      <rPr>
        <sz val="11"/>
        <color rgb="FF595959"/>
        <rFont val="Calibri"/>
        <family val="2"/>
        <charset val="1"/>
      </rPr>
      <t>, distributed through online channels, with extremely competitive prices and with the best coverage and the guarantee of the Línea Directa Group.</t>
    </r>
  </si>
  <si>
    <r>
      <t xml:space="preserve">Vivaz was born in 2017 as the brand under which the Línea Directa Group markets its </t>
    </r>
    <r>
      <rPr>
        <b/>
        <sz val="11"/>
        <color rgb="FFC00000"/>
        <rFont val="Calibri"/>
        <family val="2"/>
      </rPr>
      <t>health insurance</t>
    </r>
    <r>
      <rPr>
        <sz val="11"/>
        <color rgb="FF595959"/>
        <rFont val="Calibri"/>
        <family val="2"/>
        <charset val="1"/>
      </rPr>
      <t>. It stands out for being digitally native and the first health insurance on the market that rewards its clients for leading a healthier lifestyle.</t>
    </r>
  </si>
  <si>
    <t>CLIENTS</t>
  </si>
  <si>
    <r>
      <t xml:space="preserve">TOTAL </t>
    </r>
    <r>
      <rPr>
        <b/>
        <sz val="10"/>
        <color rgb="FFC00000"/>
        <rFont val="Calibri"/>
        <family val="2"/>
      </rPr>
      <t>CLIENTS</t>
    </r>
  </si>
  <si>
    <r>
      <t>¹</t>
    </r>
    <r>
      <rPr>
        <sz val="9"/>
        <color rgb="FF595959"/>
        <rFont val="Calibri"/>
        <family val="2"/>
        <charset val="1"/>
      </rPr>
      <t xml:space="preserve"> In 2017, Línea Directa Aseguradora launched Vivaz in the health segment</t>
    </r>
    <r>
      <rPr>
        <sz val="11"/>
        <color rgb="FF595959"/>
        <rFont val="Calibri"/>
        <family val="2"/>
        <charset val="1"/>
      </rPr>
      <t>.</t>
    </r>
  </si>
  <si>
    <t>DEBT SECURITIES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</si>
</sst>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\-??_);_(@_)"/>
    <numFmt numFmtId="165" formatCode="0\ %"/>
    <numFmt numFmtId="166" formatCode="0.0\ %"/>
    <numFmt numFmtId="167" formatCode="[$-C0A]0.0%"/>
    <numFmt numFmtId="168" formatCode="0.0%"/>
    <numFmt numFmtId="169" formatCode="0.00\ %"/>
    <numFmt numFmtId="170" formatCode="[$-C0A]#,##0.0%"/>
    <numFmt numFmtId="171" formatCode="[$-C0A]0%"/>
    <numFmt numFmtId="172" formatCode="[$-C0A]#,##0%"/>
    <numFmt numFmtId="173" formatCode="#,##0_ ;\-#,##0\ "/>
    <numFmt numFmtId="174" formatCode="#,##0;\(#,##0\)"/>
    <numFmt numFmtId="175" formatCode="#,##0;\(#,##0\);\-"/>
  </numFmts>
  <fonts count="30">
    <font>
      <sz val="12"/>
      <color rgb="FF000000"/>
      <name val="Calibri"/>
      <family val="2"/>
      <charset val="1"/>
    </font>
    <font>
      <sz val="11"/>
      <name val="Gotham"/>
      <charset val="1"/>
    </font>
    <font>
      <b/>
      <sz val="12"/>
      <color rgb="FFFFFFFF"/>
      <name val="Calibri"/>
      <family val="2"/>
      <charset val="1"/>
    </font>
    <font>
      <b/>
      <sz val="10"/>
      <color rgb="FF595959"/>
      <name val="Gotham book"/>
      <charset val="1"/>
    </font>
    <font>
      <b/>
      <sz val="10"/>
      <color rgb="FFC00000"/>
      <name val="Gotham book"/>
      <charset val="1"/>
    </font>
    <font>
      <b/>
      <sz val="12"/>
      <color rgb="FFED474E"/>
      <name val="Calibri"/>
      <family val="2"/>
      <charset val="1"/>
    </font>
    <font>
      <b/>
      <sz val="10"/>
      <color rgb="FF595959"/>
      <name val="Calibri"/>
      <family val="2"/>
      <charset val="1"/>
    </font>
    <font>
      <b/>
      <sz val="10"/>
      <color rgb="FFC9211E"/>
      <name val="Calibri"/>
      <family val="2"/>
      <charset val="1"/>
    </font>
    <font>
      <b/>
      <sz val="11"/>
      <color rgb="FF595959"/>
      <name val="Calibri"/>
      <family val="2"/>
      <charset val="1"/>
    </font>
    <font>
      <sz val="11"/>
      <color rgb="FF595959"/>
      <name val="Calibri"/>
      <family val="2"/>
      <charset val="1"/>
    </font>
    <font>
      <sz val="12"/>
      <color rgb="FF595959"/>
      <name val="Calibri"/>
      <family val="2"/>
      <charset val="1"/>
    </font>
    <font>
      <b/>
      <sz val="10"/>
      <color rgb="FFC00000"/>
      <name val="Calibri"/>
      <family val="2"/>
      <charset val="1"/>
    </font>
    <font>
      <i/>
      <sz val="10"/>
      <color rgb="FF595959"/>
      <name val="Calibri"/>
      <family val="2"/>
      <charset val="1"/>
    </font>
    <font>
      <i/>
      <sz val="11"/>
      <color rgb="FF595959"/>
      <name val="Calibri"/>
      <family val="2"/>
      <charset val="1"/>
    </font>
    <font>
      <sz val="9"/>
      <color rgb="FFC9211E"/>
      <name val="Calibri"/>
      <family val="2"/>
      <charset val="1"/>
    </font>
    <font>
      <b/>
      <sz val="10"/>
      <color rgb="FFC9211E"/>
      <name val="Gotham book"/>
      <charset val="1"/>
    </font>
    <font>
      <sz val="12"/>
      <color rgb="FF000000"/>
      <name val="Calibri"/>
      <family val="2"/>
      <charset val="1"/>
    </font>
    <font>
      <b/>
      <sz val="10"/>
      <color rgb="FF595959"/>
      <name val="Gotham book"/>
    </font>
    <font>
      <b/>
      <sz val="12"/>
      <color rgb="FFC00000"/>
      <name val="Calibri"/>
      <family val="2"/>
    </font>
    <font>
      <b/>
      <sz val="10"/>
      <color rgb="FF595959"/>
      <name val="Calibri"/>
      <family val="2"/>
    </font>
    <font>
      <b/>
      <sz val="10"/>
      <color rgb="FFC00000"/>
      <name val="Calibri"/>
      <family val="2"/>
    </font>
    <font>
      <b/>
      <sz val="10"/>
      <color rgb="FFC9211E"/>
      <name val="Calibri"/>
      <family val="2"/>
    </font>
    <font>
      <sz val="9"/>
      <color rgb="FF595959"/>
      <name val="Calibri"/>
      <family val="2"/>
      <charset val="1"/>
    </font>
    <font>
      <b/>
      <sz val="10"/>
      <color rgb="FFC00000"/>
      <name val="Gotham book"/>
    </font>
    <font>
      <b/>
      <sz val="10"/>
      <color rgb="FFC9211E"/>
      <name val="Gotham book"/>
    </font>
    <font>
      <b/>
      <sz val="11"/>
      <color rgb="FFC00000"/>
      <name val="Calibri"/>
      <family val="2"/>
    </font>
    <font>
      <b/>
      <sz val="11"/>
      <color theme="1" tint="0.34998626667073579"/>
      <name val="Calibri"/>
      <family val="2"/>
    </font>
    <font>
      <u/>
      <sz val="12"/>
      <color theme="10"/>
      <name val="Calibri"/>
      <family val="2"/>
      <charset val="1"/>
    </font>
    <font>
      <b/>
      <sz val="12"/>
      <color theme="1" tint="0.34998626667073579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/>
      <diagonal/>
    </border>
    <border>
      <left/>
      <right/>
      <top style="thin">
        <color rgb="FFFF0000"/>
      </top>
      <bottom style="dashed">
        <color rgb="FFFF0000"/>
      </bottom>
      <diagonal/>
    </border>
    <border>
      <left style="dashed">
        <color rgb="FFFF0000"/>
      </left>
      <right style="dashed">
        <color rgb="FFFF0000"/>
      </right>
      <top style="thin">
        <color rgb="FFFF0000"/>
      </top>
      <bottom style="dashed">
        <color rgb="FFFF0000"/>
      </bottom>
      <diagonal/>
    </border>
    <border>
      <left style="thin">
        <color rgb="FFFFFFFF"/>
      </left>
      <right/>
      <top style="dashed">
        <color rgb="FFFF0000"/>
      </top>
      <bottom style="dashed">
        <color rgb="FFFF0000"/>
      </bottom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/>
      <right style="thin">
        <color rgb="FFFFFFFF"/>
      </right>
      <top style="dashed">
        <color rgb="FFFF0000"/>
      </top>
      <bottom style="dashed">
        <color rgb="FFFF0000"/>
      </bottom>
      <diagonal/>
    </border>
    <border>
      <left style="thin">
        <color rgb="FFFFFFFF"/>
      </left>
      <right style="thin">
        <color rgb="FFFFFFFF"/>
      </right>
      <top style="dashed">
        <color rgb="FFFF0000"/>
      </top>
      <bottom style="dashed">
        <color rgb="FFFF0000"/>
      </bottom>
      <diagonal/>
    </border>
    <border>
      <left style="dashed">
        <color rgb="FFFF0000"/>
      </left>
      <right style="dashed">
        <color rgb="FFFF0000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dashed">
        <color rgb="FFFF0000"/>
      </left>
      <right style="dashed">
        <color rgb="FFFF0000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dashed">
        <color rgb="FFFF0000"/>
      </top>
      <bottom style="dashed">
        <color rgb="FFFF0000"/>
      </bottom>
      <diagonal/>
    </border>
    <border>
      <left style="dashed">
        <color rgb="FFFF0000"/>
      </left>
      <right style="dashed">
        <color rgb="FFFF0000"/>
      </right>
      <top/>
      <bottom style="dashed">
        <color rgb="FFFF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dashed">
        <color rgb="FFFF0000"/>
      </left>
      <right style="dashed">
        <color rgb="FFFF0000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dashed">
        <color rgb="FFC00000"/>
      </left>
      <right/>
      <top style="dashed">
        <color rgb="FFC00000"/>
      </top>
      <bottom/>
      <diagonal/>
    </border>
    <border>
      <left/>
      <right style="dashed">
        <color rgb="FFC00000"/>
      </right>
      <top style="dashed">
        <color rgb="FFC00000"/>
      </top>
      <bottom/>
      <diagonal/>
    </border>
    <border>
      <left style="dashed">
        <color rgb="FFC00000"/>
      </left>
      <right/>
      <top/>
      <bottom style="dashed">
        <color rgb="FFC00000"/>
      </bottom>
      <diagonal/>
    </border>
    <border>
      <left/>
      <right style="dashed">
        <color rgb="FFC00000"/>
      </right>
      <top/>
      <bottom style="dashed">
        <color rgb="FFC00000"/>
      </bottom>
      <diagonal/>
    </border>
    <border>
      <left style="dashed">
        <color rgb="FFFF0000"/>
      </left>
      <right style="dashed">
        <color rgb="FFFF0000"/>
      </right>
      <top style="thin">
        <color rgb="FFFF0000"/>
      </top>
      <bottom/>
      <diagonal/>
    </border>
    <border>
      <left style="dashed">
        <color rgb="FFC00000"/>
      </left>
      <right style="dashed">
        <color rgb="FFC00000"/>
      </right>
      <top style="dashed">
        <color rgb="FFC00000"/>
      </top>
      <bottom/>
      <diagonal/>
    </border>
    <border>
      <left style="dashed">
        <color rgb="FFC00000"/>
      </left>
      <right style="dashed">
        <color rgb="FFC00000"/>
      </right>
      <top/>
      <bottom style="dashed">
        <color rgb="FFC00000"/>
      </bottom>
      <diagonal/>
    </border>
    <border>
      <left/>
      <right/>
      <top style="thin">
        <color rgb="FFFF0000"/>
      </top>
      <bottom/>
      <diagonal/>
    </border>
  </borders>
  <cellStyleXfs count="4">
    <xf numFmtId="0" fontId="0" fillId="0" borderId="0"/>
    <xf numFmtId="164" fontId="16" fillId="0" borderId="0" applyBorder="0" applyProtection="0"/>
    <xf numFmtId="165" fontId="16" fillId="0" borderId="0" applyBorder="0" applyProtection="0"/>
    <xf numFmtId="0" fontId="27" fillId="0" borderId="0" applyNumberFormat="0" applyFill="0" applyBorder="0" applyAlignment="0" applyProtection="0"/>
  </cellStyleXfs>
  <cellXfs count="122">
    <xf numFmtId="0" fontId="0" fillId="0" borderId="0" xfId="0"/>
    <xf numFmtId="0" fontId="0" fillId="2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2" borderId="0" xfId="0" applyFont="1" applyFill="1" applyAlignment="1">
      <alignment vertical="center"/>
    </xf>
    <xf numFmtId="0" fontId="10" fillId="2" borderId="9" xfId="0" applyFont="1" applyFill="1" applyBorder="1" applyAlignment="1">
      <alignment vertical="center"/>
    </xf>
    <xf numFmtId="167" fontId="8" fillId="3" borderId="7" xfId="0" applyNumberFormat="1" applyFont="1" applyFill="1" applyBorder="1" applyAlignment="1">
      <alignment horizontal="center" vertical="center"/>
    </xf>
    <xf numFmtId="168" fontId="9" fillId="0" borderId="6" xfId="2" applyNumberFormat="1" applyFont="1" applyBorder="1" applyAlignment="1" applyProtection="1">
      <alignment horizontal="center" vertical="center"/>
    </xf>
    <xf numFmtId="168" fontId="9" fillId="0" borderId="7" xfId="2" applyNumberFormat="1" applyFont="1" applyBorder="1" applyAlignment="1" applyProtection="1">
      <alignment horizontal="center" vertical="center"/>
    </xf>
    <xf numFmtId="168" fontId="9" fillId="0" borderId="8" xfId="2" applyNumberFormat="1" applyFont="1" applyBorder="1" applyAlignment="1" applyProtection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 readingOrder="1"/>
    </xf>
    <xf numFmtId="0" fontId="10" fillId="2" borderId="18" xfId="0" applyFont="1" applyFill="1" applyBorder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7" fillId="3" borderId="17" xfId="0" applyFont="1" applyFill="1" applyBorder="1" applyAlignment="1">
      <alignment horizontal="left" vertical="center" readingOrder="1"/>
    </xf>
    <xf numFmtId="0" fontId="11" fillId="3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165" fontId="8" fillId="3" borderId="21" xfId="2" applyFont="1" applyFill="1" applyBorder="1" applyAlignment="1" applyProtection="1">
      <alignment horizontal="center" vertical="center"/>
    </xf>
    <xf numFmtId="165" fontId="8" fillId="3" borderId="22" xfId="2" applyFont="1" applyFill="1" applyBorder="1" applyAlignment="1" applyProtection="1">
      <alignment horizontal="center" vertical="center"/>
    </xf>
    <xf numFmtId="169" fontId="10" fillId="2" borderId="0" xfId="2" applyNumberFormat="1" applyFont="1" applyFill="1" applyBorder="1" applyAlignment="1" applyProtection="1">
      <alignment vertical="center"/>
    </xf>
    <xf numFmtId="170" fontId="8" fillId="3" borderId="8" xfId="0" applyNumberFormat="1" applyFont="1" applyFill="1" applyBorder="1" applyAlignment="1">
      <alignment horizontal="center" vertical="center"/>
    </xf>
    <xf numFmtId="170" fontId="9" fillId="0" borderId="8" xfId="1" applyNumberFormat="1" applyFont="1" applyBorder="1" applyAlignment="1" applyProtection="1">
      <alignment horizontal="center" vertical="center"/>
    </xf>
    <xf numFmtId="0" fontId="0" fillId="2" borderId="0" xfId="0" applyFill="1"/>
    <xf numFmtId="171" fontId="8" fillId="3" borderId="7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172" fontId="8" fillId="3" borderId="7" xfId="0" applyNumberFormat="1" applyFont="1" applyFill="1" applyBorder="1" applyAlignment="1">
      <alignment horizontal="center" vertical="center"/>
    </xf>
    <xf numFmtId="172" fontId="8" fillId="3" borderId="8" xfId="0" applyNumberFormat="1" applyFont="1" applyFill="1" applyBorder="1" applyAlignment="1">
      <alignment horizontal="center" vertical="center"/>
    </xf>
    <xf numFmtId="172" fontId="9" fillId="0" borderId="8" xfId="1" applyNumberFormat="1" applyFont="1" applyBorder="1" applyAlignment="1" applyProtection="1">
      <alignment horizontal="center" vertical="center"/>
    </xf>
    <xf numFmtId="171" fontId="9" fillId="0" borderId="7" xfId="1" applyNumberFormat="1" applyFont="1" applyBorder="1" applyAlignment="1" applyProtection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2"/>
    </xf>
    <xf numFmtId="0" fontId="21" fillId="3" borderId="17" xfId="0" applyFont="1" applyFill="1" applyBorder="1" applyAlignment="1">
      <alignment horizontal="left" vertical="center" readingOrder="1"/>
    </xf>
    <xf numFmtId="171" fontId="8" fillId="5" borderId="7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167" fontId="26" fillId="3" borderId="6" xfId="2" applyNumberFormat="1" applyFont="1" applyFill="1" applyBorder="1" applyAlignment="1" applyProtection="1">
      <alignment horizontal="center"/>
    </xf>
    <xf numFmtId="166" fontId="26" fillId="4" borderId="20" xfId="2" applyNumberFormat="1" applyFont="1" applyFill="1" applyBorder="1" applyAlignment="1">
      <alignment horizontal="center"/>
    </xf>
    <xf numFmtId="166" fontId="8" fillId="3" borderId="21" xfId="2" applyNumberFormat="1" applyFont="1" applyFill="1" applyBorder="1" applyAlignment="1" applyProtection="1">
      <alignment horizontal="center" vertical="center"/>
    </xf>
    <xf numFmtId="166" fontId="8" fillId="3" borderId="22" xfId="2" applyNumberFormat="1" applyFont="1" applyFill="1" applyBorder="1" applyAlignment="1" applyProtection="1">
      <alignment horizontal="center" vertical="center"/>
    </xf>
    <xf numFmtId="168" fontId="26" fillId="4" borderId="6" xfId="2" applyNumberFormat="1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 vertical="center"/>
    </xf>
    <xf numFmtId="171" fontId="8" fillId="3" borderId="6" xfId="0" applyNumberFormat="1" applyFont="1" applyFill="1" applyBorder="1" applyAlignment="1">
      <alignment horizontal="center" vertical="center"/>
    </xf>
    <xf numFmtId="171" fontId="8" fillId="5" borderId="6" xfId="0" applyNumberFormat="1" applyFont="1" applyFill="1" applyBorder="1" applyAlignment="1">
      <alignment horizontal="center" vertical="center"/>
    </xf>
    <xf numFmtId="171" fontId="9" fillId="0" borderId="6" xfId="1" applyNumberFormat="1" applyFont="1" applyBorder="1" applyAlignment="1" applyProtection="1">
      <alignment horizontal="center" vertical="center"/>
    </xf>
    <xf numFmtId="172" fontId="8" fillId="3" borderId="6" xfId="0" applyNumberFormat="1" applyFont="1" applyFill="1" applyBorder="1" applyAlignment="1">
      <alignment horizontal="center" vertical="center"/>
    </xf>
    <xf numFmtId="172" fontId="9" fillId="0" borderId="6" xfId="1" applyNumberFormat="1" applyFont="1" applyBorder="1" applyAlignment="1" applyProtection="1">
      <alignment horizontal="center" vertical="center"/>
    </xf>
    <xf numFmtId="170" fontId="9" fillId="0" borderId="6" xfId="1" applyNumberFormat="1" applyFont="1" applyBorder="1" applyAlignment="1" applyProtection="1">
      <alignment horizontal="center" vertical="center"/>
    </xf>
    <xf numFmtId="0" fontId="0" fillId="2" borderId="0" xfId="0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168" fontId="26" fillId="4" borderId="17" xfId="2" applyNumberFormat="1" applyFont="1" applyFill="1" applyBorder="1" applyAlignment="1">
      <alignment horizontal="center"/>
    </xf>
    <xf numFmtId="170" fontId="9" fillId="0" borderId="17" xfId="1" applyNumberFormat="1" applyFont="1" applyBorder="1" applyAlignment="1" applyProtection="1">
      <alignment horizontal="center" vertical="center"/>
    </xf>
    <xf numFmtId="3" fontId="10" fillId="2" borderId="9" xfId="0" applyNumberFormat="1" applyFont="1" applyFill="1" applyBorder="1" applyAlignment="1">
      <alignment vertical="center"/>
    </xf>
    <xf numFmtId="3" fontId="10" fillId="2" borderId="0" xfId="0" applyNumberFormat="1" applyFont="1" applyFill="1" applyAlignment="1">
      <alignment vertical="center"/>
    </xf>
    <xf numFmtId="3" fontId="10" fillId="2" borderId="0" xfId="0" applyNumberFormat="1" applyFont="1" applyFill="1" applyBorder="1" applyAlignment="1">
      <alignment vertical="center"/>
    </xf>
    <xf numFmtId="173" fontId="8" fillId="3" borderId="6" xfId="0" applyNumberFormat="1" applyFont="1" applyFill="1" applyBorder="1" applyAlignment="1">
      <alignment horizontal="center" vertical="center"/>
    </xf>
    <xf numFmtId="173" fontId="8" fillId="3" borderId="7" xfId="0" applyNumberFormat="1" applyFont="1" applyFill="1" applyBorder="1" applyAlignment="1">
      <alignment horizontal="center" vertical="center"/>
    </xf>
    <xf numFmtId="173" fontId="9" fillId="0" borderId="6" xfId="1" applyNumberFormat="1" applyFont="1" applyBorder="1" applyAlignment="1" applyProtection="1">
      <alignment horizontal="center" vertical="center"/>
    </xf>
    <xf numFmtId="173" fontId="9" fillId="0" borderId="17" xfId="1" applyNumberFormat="1" applyFont="1" applyBorder="1" applyAlignment="1" applyProtection="1">
      <alignment horizontal="center" vertical="center"/>
    </xf>
    <xf numFmtId="173" fontId="9" fillId="0" borderId="8" xfId="1" applyNumberFormat="1" applyFont="1" applyBorder="1" applyAlignment="1" applyProtection="1">
      <alignment horizontal="center" vertical="center"/>
    </xf>
    <xf numFmtId="172" fontId="9" fillId="0" borderId="7" xfId="1" applyNumberFormat="1" applyFont="1" applyBorder="1" applyAlignment="1" applyProtection="1">
      <alignment horizontal="center" vertical="center"/>
    </xf>
    <xf numFmtId="174" fontId="8" fillId="3" borderId="6" xfId="0" applyNumberFormat="1" applyFont="1" applyFill="1" applyBorder="1" applyAlignment="1">
      <alignment horizontal="center" vertical="center"/>
    </xf>
    <xf numFmtId="174" fontId="8" fillId="3" borderId="17" xfId="0" applyNumberFormat="1" applyFont="1" applyFill="1" applyBorder="1" applyAlignment="1">
      <alignment horizontal="center" vertical="center"/>
    </xf>
    <xf numFmtId="174" fontId="8" fillId="3" borderId="7" xfId="0" applyNumberFormat="1" applyFont="1" applyFill="1" applyBorder="1" applyAlignment="1">
      <alignment horizontal="center" vertical="center"/>
    </xf>
    <xf numFmtId="174" fontId="9" fillId="0" borderId="6" xfId="1" applyNumberFormat="1" applyFont="1" applyBorder="1" applyAlignment="1" applyProtection="1">
      <alignment horizontal="center" vertical="center"/>
    </xf>
    <xf numFmtId="174" fontId="9" fillId="0" borderId="17" xfId="1" applyNumberFormat="1" applyFont="1" applyBorder="1" applyAlignment="1" applyProtection="1">
      <alignment horizontal="center" vertical="center"/>
    </xf>
    <xf numFmtId="174" fontId="9" fillId="0" borderId="8" xfId="1" applyNumberFormat="1" applyFont="1" applyBorder="1" applyAlignment="1" applyProtection="1">
      <alignment horizontal="center" vertical="center"/>
    </xf>
    <xf numFmtId="175" fontId="8" fillId="3" borderId="6" xfId="0" applyNumberFormat="1" applyFont="1" applyFill="1" applyBorder="1" applyAlignment="1">
      <alignment horizontal="center" vertical="center"/>
    </xf>
    <xf numFmtId="175" fontId="8" fillId="3" borderId="7" xfId="0" applyNumberFormat="1" applyFont="1" applyFill="1" applyBorder="1" applyAlignment="1">
      <alignment horizontal="center" vertical="center"/>
    </xf>
    <xf numFmtId="175" fontId="8" fillId="3" borderId="8" xfId="0" applyNumberFormat="1" applyFont="1" applyFill="1" applyBorder="1" applyAlignment="1">
      <alignment horizontal="center" vertical="center"/>
    </xf>
    <xf numFmtId="175" fontId="9" fillId="0" borderId="6" xfId="1" applyNumberFormat="1" applyFont="1" applyBorder="1" applyAlignment="1" applyProtection="1">
      <alignment horizontal="center" vertical="center"/>
    </xf>
    <xf numFmtId="175" fontId="9" fillId="0" borderId="7" xfId="1" applyNumberFormat="1" applyFont="1" applyBorder="1" applyAlignment="1" applyProtection="1">
      <alignment horizontal="center" vertical="center"/>
    </xf>
    <xf numFmtId="175" fontId="9" fillId="0" borderId="8" xfId="1" applyNumberFormat="1" applyFont="1" applyBorder="1" applyAlignment="1" applyProtection="1">
      <alignment horizontal="center" vertical="center"/>
    </xf>
    <xf numFmtId="175" fontId="9" fillId="0" borderId="6" xfId="0" applyNumberFormat="1" applyFont="1" applyBorder="1" applyAlignment="1">
      <alignment horizontal="center" vertical="center"/>
    </xf>
    <xf numFmtId="175" fontId="9" fillId="0" borderId="7" xfId="0" applyNumberFormat="1" applyFont="1" applyBorder="1" applyAlignment="1">
      <alignment horizontal="center" vertical="center"/>
    </xf>
    <xf numFmtId="175" fontId="9" fillId="0" borderId="8" xfId="0" applyNumberFormat="1" applyFont="1" applyBorder="1" applyAlignment="1">
      <alignment horizontal="center" vertical="center"/>
    </xf>
    <xf numFmtId="175" fontId="8" fillId="0" borderId="6" xfId="0" applyNumberFormat="1" applyFont="1" applyBorder="1" applyAlignment="1">
      <alignment horizontal="center" vertical="center"/>
    </xf>
    <xf numFmtId="175" fontId="8" fillId="0" borderId="7" xfId="0" applyNumberFormat="1" applyFont="1" applyBorder="1" applyAlignment="1">
      <alignment horizontal="center" vertical="center"/>
    </xf>
    <xf numFmtId="175" fontId="9" fillId="4" borderId="6" xfId="0" applyNumberFormat="1" applyFont="1" applyFill="1" applyBorder="1" applyAlignment="1">
      <alignment horizontal="center" vertical="center"/>
    </xf>
    <xf numFmtId="175" fontId="9" fillId="4" borderId="7" xfId="0" applyNumberFormat="1" applyFont="1" applyFill="1" applyBorder="1" applyAlignment="1">
      <alignment horizontal="center" vertical="center"/>
    </xf>
    <xf numFmtId="175" fontId="9" fillId="4" borderId="8" xfId="0" applyNumberFormat="1" applyFont="1" applyFill="1" applyBorder="1" applyAlignment="1">
      <alignment horizontal="center" vertical="center"/>
    </xf>
    <xf numFmtId="175" fontId="9" fillId="0" borderId="11" xfId="1" applyNumberFormat="1" applyFont="1" applyBorder="1" applyAlignment="1" applyProtection="1">
      <alignment horizontal="center" vertical="center"/>
    </xf>
    <xf numFmtId="175" fontId="9" fillId="0" borderId="12" xfId="1" applyNumberFormat="1" applyFont="1" applyBorder="1" applyAlignment="1" applyProtection="1">
      <alignment horizontal="center" vertical="center"/>
    </xf>
    <xf numFmtId="175" fontId="9" fillId="0" borderId="13" xfId="1" applyNumberFormat="1" applyFont="1" applyBorder="1" applyAlignment="1" applyProtection="1">
      <alignment horizontal="center" vertical="center"/>
    </xf>
    <xf numFmtId="175" fontId="9" fillId="0" borderId="9" xfId="1" applyNumberFormat="1" applyFont="1" applyBorder="1" applyAlignment="1" applyProtection="1">
      <alignment horizontal="center" vertical="center"/>
    </xf>
    <xf numFmtId="175" fontId="9" fillId="0" borderId="15" xfId="1" applyNumberFormat="1" applyFont="1" applyBorder="1" applyAlignment="1" applyProtection="1">
      <alignment horizontal="center" vertical="center"/>
    </xf>
    <xf numFmtId="175" fontId="9" fillId="0" borderId="16" xfId="1" applyNumberFormat="1" applyFont="1" applyBorder="1" applyAlignment="1" applyProtection="1">
      <alignment horizontal="center" vertical="center"/>
    </xf>
    <xf numFmtId="0" fontId="17" fillId="0" borderId="1" xfId="0" applyFont="1" applyBorder="1" applyAlignment="1">
      <alignment vertical="center" readingOrder="1"/>
    </xf>
    <xf numFmtId="0" fontId="3" fillId="0" borderId="1" xfId="0" applyFont="1" applyBorder="1" applyAlignment="1">
      <alignment vertical="center" readingOrder="1"/>
    </xf>
    <xf numFmtId="0" fontId="9" fillId="2" borderId="0" xfId="0" applyFont="1" applyFill="1" applyBorder="1" applyAlignment="1">
      <alignment vertical="center"/>
    </xf>
    <xf numFmtId="171" fontId="8" fillId="3" borderId="17" xfId="0" applyNumberFormat="1" applyFont="1" applyFill="1" applyBorder="1" applyAlignment="1">
      <alignment horizontal="center" vertical="center"/>
    </xf>
    <xf numFmtId="171" fontId="8" fillId="5" borderId="17" xfId="0" applyNumberFormat="1" applyFont="1" applyFill="1" applyBorder="1" applyAlignment="1">
      <alignment horizontal="center" vertical="center"/>
    </xf>
    <xf numFmtId="172" fontId="8" fillId="3" borderId="17" xfId="0" applyNumberFormat="1" applyFont="1" applyFill="1" applyBorder="1" applyAlignment="1">
      <alignment horizontal="center" vertical="center"/>
    </xf>
    <xf numFmtId="172" fontId="9" fillId="0" borderId="17" xfId="1" applyNumberFormat="1" applyFont="1" applyBorder="1" applyAlignment="1" applyProtection="1">
      <alignment horizontal="center" vertical="center"/>
    </xf>
    <xf numFmtId="173" fontId="8" fillId="3" borderId="17" xfId="0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171" fontId="9" fillId="0" borderId="17" xfId="1" applyNumberFormat="1" applyFont="1" applyBorder="1" applyAlignment="1" applyProtection="1">
      <alignment horizontal="center" vertical="center"/>
    </xf>
    <xf numFmtId="0" fontId="24" fillId="0" borderId="1" xfId="0" applyFont="1" applyBorder="1" applyAlignment="1">
      <alignment vertical="center" readingOrder="1"/>
    </xf>
    <xf numFmtId="0" fontId="15" fillId="0" borderId="1" xfId="0" applyFont="1" applyBorder="1" applyAlignment="1">
      <alignment vertical="center" readingOrder="1"/>
    </xf>
    <xf numFmtId="0" fontId="29" fillId="2" borderId="0" xfId="0" applyFont="1" applyFill="1" applyAlignment="1">
      <alignment horizontal="left" vertical="center"/>
    </xf>
    <xf numFmtId="165" fontId="26" fillId="4" borderId="20" xfId="2" applyNumberFormat="1" applyFont="1" applyFill="1" applyBorder="1" applyAlignment="1">
      <alignment horizontal="center"/>
    </xf>
    <xf numFmtId="172" fontId="9" fillId="0" borderId="0" xfId="1" applyNumberFormat="1" applyFont="1" applyBorder="1" applyAlignment="1" applyProtection="1">
      <alignment vertical="center" wrapText="1"/>
    </xf>
    <xf numFmtId="0" fontId="18" fillId="0" borderId="23" xfId="3" applyFont="1" applyFill="1" applyBorder="1" applyAlignment="1">
      <alignment horizontal="center" vertical="center"/>
    </xf>
    <xf numFmtId="0" fontId="18" fillId="0" borderId="24" xfId="3" applyFont="1" applyFill="1" applyBorder="1" applyAlignment="1">
      <alignment horizontal="center" vertical="center"/>
    </xf>
    <xf numFmtId="0" fontId="18" fillId="0" borderId="25" xfId="3" applyFont="1" applyFill="1" applyBorder="1" applyAlignment="1">
      <alignment horizontal="center" vertical="center"/>
    </xf>
    <xf numFmtId="0" fontId="18" fillId="0" borderId="26" xfId="3" applyFont="1" applyFill="1" applyBorder="1" applyAlignment="1">
      <alignment horizontal="center" vertical="center"/>
    </xf>
    <xf numFmtId="0" fontId="20" fillId="2" borderId="28" xfId="3" applyFont="1" applyFill="1" applyBorder="1" applyAlignment="1">
      <alignment horizontal="center" vertical="center"/>
    </xf>
    <xf numFmtId="0" fontId="20" fillId="2" borderId="29" xfId="3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 readingOrder="1"/>
    </xf>
    <xf numFmtId="0" fontId="9" fillId="0" borderId="5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/>
    </xf>
    <xf numFmtId="0" fontId="6" fillId="5" borderId="17" xfId="0" applyFont="1" applyFill="1" applyBorder="1" applyAlignment="1">
      <alignment horizontal="left" vertical="center" readingOrder="1"/>
    </xf>
    <xf numFmtId="0" fontId="15" fillId="0" borderId="1" xfId="0" applyFont="1" applyBorder="1" applyAlignment="1">
      <alignment horizontal="left" vertical="center" readingOrder="1"/>
    </xf>
    <xf numFmtId="0" fontId="0" fillId="2" borderId="0" xfId="0" applyFill="1" applyAlignment="1">
      <alignment horizontal="center" vertical="center"/>
    </xf>
    <xf numFmtId="172" fontId="9" fillId="0" borderId="0" xfId="1" applyNumberFormat="1" applyFont="1" applyBorder="1" applyAlignment="1" applyProtection="1">
      <alignment horizontal="justify" vertical="center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474E"/>
      <rgbColor rgb="FF59595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C4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19440</xdr:colOff>
      <xdr:row>3</xdr:row>
      <xdr:rowOff>38520</xdr:rowOff>
    </xdr:from>
    <xdr:to>
      <xdr:col>1</xdr:col>
      <xdr:colOff>667080</xdr:colOff>
      <xdr:row>3</xdr:row>
      <xdr:rowOff>142920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5520" y="638280"/>
          <a:ext cx="647640" cy="104400"/>
        </a:xfrm>
        <a:prstGeom prst="roundRect">
          <a:avLst>
            <a:gd name="adj" fmla="val 16667"/>
          </a:avLst>
        </a:prstGeom>
        <a:solidFill>
          <a:srgbClr val="D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3240</xdr:colOff>
      <xdr:row>30</xdr:row>
      <xdr:rowOff>199800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7743600" cy="5969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3240</xdr:colOff>
      <xdr:row>30</xdr:row>
      <xdr:rowOff>199800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743600" cy="5969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3240</xdr:colOff>
      <xdr:row>30</xdr:row>
      <xdr:rowOff>199800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743600" cy="5969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3240</xdr:colOff>
      <xdr:row>30</xdr:row>
      <xdr:rowOff>199800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743600" cy="5969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3240</xdr:colOff>
      <xdr:row>30</xdr:row>
      <xdr:rowOff>199800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7743600" cy="5969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3240</xdr:colOff>
      <xdr:row>30</xdr:row>
      <xdr:rowOff>199800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0" y="0"/>
          <a:ext cx="7743600" cy="5969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266400</xdr:colOff>
      <xdr:row>32</xdr:row>
      <xdr:rowOff>123840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0" y="0"/>
          <a:ext cx="9670680" cy="6293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266400</xdr:colOff>
      <xdr:row>32</xdr:row>
      <xdr:rowOff>123840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0" y="0"/>
          <a:ext cx="9670680" cy="6293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266400</xdr:colOff>
      <xdr:row>32</xdr:row>
      <xdr:rowOff>123840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0" y="0"/>
          <a:ext cx="9670680" cy="6293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266400</xdr:colOff>
      <xdr:row>32</xdr:row>
      <xdr:rowOff>123840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0" y="0"/>
          <a:ext cx="9670680" cy="6293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266400</xdr:colOff>
      <xdr:row>32</xdr:row>
      <xdr:rowOff>123840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0" y="0"/>
          <a:ext cx="9670680" cy="6293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266400</xdr:colOff>
      <xdr:row>32</xdr:row>
      <xdr:rowOff>123840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0" y="0"/>
          <a:ext cx="9670680" cy="6293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19440</xdr:colOff>
      <xdr:row>3</xdr:row>
      <xdr:rowOff>38160</xdr:rowOff>
    </xdr:from>
    <xdr:to>
      <xdr:col>1</xdr:col>
      <xdr:colOff>667080</xdr:colOff>
      <xdr:row>3</xdr:row>
      <xdr:rowOff>142560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25520" y="628560"/>
          <a:ext cx="647640" cy="104400"/>
        </a:xfrm>
        <a:prstGeom prst="roundRect">
          <a:avLst>
            <a:gd name="adj" fmla="val 16667"/>
          </a:avLst>
        </a:prstGeom>
        <a:solidFill>
          <a:srgbClr val="D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3240</xdr:colOff>
      <xdr:row>37</xdr:row>
      <xdr:rowOff>199800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0" y="0"/>
          <a:ext cx="7743600" cy="76456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3240</xdr:colOff>
      <xdr:row>37</xdr:row>
      <xdr:rowOff>199800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0" y="0"/>
          <a:ext cx="7743600" cy="76456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3240</xdr:colOff>
      <xdr:row>37</xdr:row>
      <xdr:rowOff>199800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0" y="0"/>
          <a:ext cx="7743600" cy="76456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3240</xdr:colOff>
      <xdr:row>37</xdr:row>
      <xdr:rowOff>199800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0" y="0"/>
          <a:ext cx="7743600" cy="76456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3240</xdr:colOff>
      <xdr:row>37</xdr:row>
      <xdr:rowOff>199800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0" y="0"/>
          <a:ext cx="7743600" cy="76456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3240</xdr:colOff>
      <xdr:row>37</xdr:row>
      <xdr:rowOff>199800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0" y="0"/>
          <a:ext cx="7743600" cy="76456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19440</xdr:colOff>
      <xdr:row>3</xdr:row>
      <xdr:rowOff>38160</xdr:rowOff>
    </xdr:from>
    <xdr:to>
      <xdr:col>1</xdr:col>
      <xdr:colOff>667080</xdr:colOff>
      <xdr:row>3</xdr:row>
      <xdr:rowOff>142560</xdr:rowOff>
    </xdr:to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425520" y="628560"/>
          <a:ext cx="647640" cy="104400"/>
        </a:xfrm>
        <a:prstGeom prst="roundRect">
          <a:avLst>
            <a:gd name="adj" fmla="val 16667"/>
          </a:avLst>
        </a:prstGeom>
        <a:solidFill>
          <a:srgbClr val="D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3600</xdr:colOff>
      <xdr:row>31</xdr:row>
      <xdr:rowOff>200160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0" y="0"/>
          <a:ext cx="7743960" cy="6140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3600</xdr:colOff>
      <xdr:row>31</xdr:row>
      <xdr:rowOff>200160</xdr:rowOff>
    </xdr:to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0" y="0"/>
          <a:ext cx="7743960" cy="6140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3600</xdr:colOff>
      <xdr:row>31</xdr:row>
      <xdr:rowOff>200160</xdr:rowOff>
    </xdr:to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0" y="0"/>
          <a:ext cx="7743960" cy="6140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3600</xdr:colOff>
      <xdr:row>31</xdr:row>
      <xdr:rowOff>200160</xdr:rowOff>
    </xdr:to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0" y="0"/>
          <a:ext cx="7743960" cy="6140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3600</xdr:colOff>
      <xdr:row>31</xdr:row>
      <xdr:rowOff>200160</xdr:rowOff>
    </xdr:to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0" y="0"/>
          <a:ext cx="7743960" cy="6140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3600</xdr:colOff>
      <xdr:row>31</xdr:row>
      <xdr:rowOff>200160</xdr:rowOff>
    </xdr:to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0" y="0"/>
          <a:ext cx="7743960" cy="6140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19440</xdr:colOff>
      <xdr:row>3</xdr:row>
      <xdr:rowOff>38160</xdr:rowOff>
    </xdr:from>
    <xdr:to>
      <xdr:col>1</xdr:col>
      <xdr:colOff>667080</xdr:colOff>
      <xdr:row>3</xdr:row>
      <xdr:rowOff>142560</xdr:rowOff>
    </xdr:to>
    <xdr:sp macro="" textlink="">
      <xdr:nvSpPr>
        <xdr:cNvPr id="27" name="CustomShape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425520" y="628560"/>
          <a:ext cx="647640" cy="104400"/>
        </a:xfrm>
        <a:prstGeom prst="roundRect">
          <a:avLst>
            <a:gd name="adj" fmla="val 16667"/>
          </a:avLst>
        </a:prstGeom>
        <a:solidFill>
          <a:srgbClr val="D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3960</xdr:colOff>
      <xdr:row>30</xdr:row>
      <xdr:rowOff>190800</xdr:rowOff>
    </xdr:to>
    <xdr:sp macro="" textlink="">
      <xdr:nvSpPr>
        <xdr:cNvPr id="28" name="CustomShape 1" hidden="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0" y="0"/>
          <a:ext cx="10564560" cy="59889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3960</xdr:colOff>
      <xdr:row>30</xdr:row>
      <xdr:rowOff>190800</xdr:rowOff>
    </xdr:to>
    <xdr:sp macro="" textlink="">
      <xdr:nvSpPr>
        <xdr:cNvPr id="29" name="CustomShape 1" hidden="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0" y="0"/>
          <a:ext cx="10564560" cy="59889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3960</xdr:colOff>
      <xdr:row>30</xdr:row>
      <xdr:rowOff>190800</xdr:rowOff>
    </xdr:to>
    <xdr:sp macro="" textlink="">
      <xdr:nvSpPr>
        <xdr:cNvPr id="30" name="CustomShape 1" hidden="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0" y="0"/>
          <a:ext cx="10564560" cy="59889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3960</xdr:colOff>
      <xdr:row>30</xdr:row>
      <xdr:rowOff>190800</xdr:rowOff>
    </xdr:to>
    <xdr:sp macro="" textlink="">
      <xdr:nvSpPr>
        <xdr:cNvPr id="31" name="CustomShape 1" hidden="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0" y="0"/>
          <a:ext cx="10564560" cy="59889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3960</xdr:colOff>
      <xdr:row>30</xdr:row>
      <xdr:rowOff>190800</xdr:rowOff>
    </xdr:to>
    <xdr:sp macro="" textlink="">
      <xdr:nvSpPr>
        <xdr:cNvPr id="32" name="CustomShape 1" hidden="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0" y="0"/>
          <a:ext cx="10564560" cy="59889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3960</xdr:colOff>
      <xdr:row>30</xdr:row>
      <xdr:rowOff>190800</xdr:rowOff>
    </xdr:to>
    <xdr:sp macro="" textlink="">
      <xdr:nvSpPr>
        <xdr:cNvPr id="33" name="CustomShape 1" hidden="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0" y="0"/>
          <a:ext cx="10564560" cy="59889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20160</xdr:colOff>
      <xdr:row>3</xdr:row>
      <xdr:rowOff>39240</xdr:rowOff>
    </xdr:from>
    <xdr:to>
      <xdr:col>1</xdr:col>
      <xdr:colOff>667800</xdr:colOff>
      <xdr:row>3</xdr:row>
      <xdr:rowOff>143640</xdr:rowOff>
    </xdr:to>
    <xdr:sp macro="" textlink="">
      <xdr:nvSpPr>
        <xdr:cNvPr id="34" name="CustomShape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426240" y="610560"/>
          <a:ext cx="647640" cy="104400"/>
        </a:xfrm>
        <a:prstGeom prst="roundRect">
          <a:avLst>
            <a:gd name="adj" fmla="val 16667"/>
          </a:avLst>
        </a:prstGeom>
        <a:solidFill>
          <a:srgbClr val="D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</xdr:col>
      <xdr:colOff>19049</xdr:colOff>
      <xdr:row>32</xdr:row>
      <xdr:rowOff>76200</xdr:rowOff>
    </xdr:from>
    <xdr:to>
      <xdr:col>1</xdr:col>
      <xdr:colOff>1030844</xdr:colOff>
      <xdr:row>33</xdr:row>
      <xdr:rowOff>240585</xdr:rowOff>
    </xdr:to>
    <xdr:pic>
      <xdr:nvPicPr>
        <xdr:cNvPr id="35" name="Picture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6749" y="6791325"/>
          <a:ext cx="1011795" cy="44061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114300</xdr:colOff>
      <xdr:row>36</xdr:row>
      <xdr:rowOff>57150</xdr:rowOff>
    </xdr:from>
    <xdr:to>
      <xdr:col>1</xdr:col>
      <xdr:colOff>830940</xdr:colOff>
      <xdr:row>37</xdr:row>
      <xdr:rowOff>274485</xdr:rowOff>
    </xdr:to>
    <xdr:pic>
      <xdr:nvPicPr>
        <xdr:cNvPr id="39" name="Imagen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62000" y="7877175"/>
          <a:ext cx="716640" cy="4935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85725</xdr:colOff>
      <xdr:row>40</xdr:row>
      <xdr:rowOff>0</xdr:rowOff>
    </xdr:from>
    <xdr:to>
      <xdr:col>1</xdr:col>
      <xdr:colOff>918915</xdr:colOff>
      <xdr:row>41</xdr:row>
      <xdr:rowOff>184245</xdr:rowOff>
    </xdr:to>
    <xdr:pic>
      <xdr:nvPicPr>
        <xdr:cNvPr id="40" name="Imagen 3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733425" y="8924925"/>
          <a:ext cx="833190" cy="46047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645345</xdr:colOff>
      <xdr:row>28</xdr:row>
      <xdr:rowOff>109395</xdr:rowOff>
    </xdr:from>
    <xdr:to>
      <xdr:col>1</xdr:col>
      <xdr:colOff>967485</xdr:colOff>
      <xdr:row>30</xdr:row>
      <xdr:rowOff>251340</xdr:rowOff>
    </xdr:to>
    <xdr:pic>
      <xdr:nvPicPr>
        <xdr:cNvPr id="41" name="Imagen 2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645345" y="5491020"/>
          <a:ext cx="969840" cy="69439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3600</xdr:colOff>
      <xdr:row>17</xdr:row>
      <xdr:rowOff>190440</xdr:rowOff>
    </xdr:to>
    <xdr:sp macro="" textlink="">
      <xdr:nvSpPr>
        <xdr:cNvPr id="42" name="CustomShape 1" hidden="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/>
      </xdr:nvSpPr>
      <xdr:spPr>
        <a:xfrm>
          <a:off x="0" y="0"/>
          <a:ext cx="7743960" cy="33800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3600</xdr:colOff>
      <xdr:row>17</xdr:row>
      <xdr:rowOff>190440</xdr:rowOff>
    </xdr:to>
    <xdr:sp macro="" textlink="">
      <xdr:nvSpPr>
        <xdr:cNvPr id="43" name="CustomShape 1" hidden="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/>
      </xdr:nvSpPr>
      <xdr:spPr>
        <a:xfrm>
          <a:off x="0" y="0"/>
          <a:ext cx="7743960" cy="33800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3600</xdr:colOff>
      <xdr:row>17</xdr:row>
      <xdr:rowOff>190440</xdr:rowOff>
    </xdr:to>
    <xdr:sp macro="" textlink="">
      <xdr:nvSpPr>
        <xdr:cNvPr id="44" name="CustomShape 1" hidden="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/>
      </xdr:nvSpPr>
      <xdr:spPr>
        <a:xfrm>
          <a:off x="0" y="0"/>
          <a:ext cx="7743960" cy="33800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3600</xdr:colOff>
      <xdr:row>17</xdr:row>
      <xdr:rowOff>190440</xdr:rowOff>
    </xdr:to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/>
      </xdr:nvSpPr>
      <xdr:spPr>
        <a:xfrm>
          <a:off x="0" y="0"/>
          <a:ext cx="7743960" cy="33800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3600</xdr:colOff>
      <xdr:row>17</xdr:row>
      <xdr:rowOff>190440</xdr:rowOff>
    </xdr:to>
    <xdr:sp macro="" textlink="">
      <xdr:nvSpPr>
        <xdr:cNvPr id="46" name="CustomShape 1" hidden="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/>
      </xdr:nvSpPr>
      <xdr:spPr>
        <a:xfrm>
          <a:off x="0" y="0"/>
          <a:ext cx="7743960" cy="33800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3600</xdr:colOff>
      <xdr:row>17</xdr:row>
      <xdr:rowOff>190440</xdr:rowOff>
    </xdr:to>
    <xdr:sp macro="" textlink="">
      <xdr:nvSpPr>
        <xdr:cNvPr id="47" name="CustomShape 1" hidden="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/>
      </xdr:nvSpPr>
      <xdr:spPr>
        <a:xfrm>
          <a:off x="0" y="0"/>
          <a:ext cx="7743960" cy="33800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19440</xdr:colOff>
      <xdr:row>3</xdr:row>
      <xdr:rowOff>38160</xdr:rowOff>
    </xdr:from>
    <xdr:to>
      <xdr:col>1</xdr:col>
      <xdr:colOff>667080</xdr:colOff>
      <xdr:row>3</xdr:row>
      <xdr:rowOff>142560</xdr:rowOff>
    </xdr:to>
    <xdr:sp macro="" textlink="">
      <xdr:nvSpPr>
        <xdr:cNvPr id="48" name="CustomShape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/>
      </xdr:nvSpPr>
      <xdr:spPr>
        <a:xfrm>
          <a:off x="425520" y="628560"/>
          <a:ext cx="647640" cy="104400"/>
        </a:xfrm>
        <a:prstGeom prst="roundRect">
          <a:avLst>
            <a:gd name="adj" fmla="val 16667"/>
          </a:avLst>
        </a:prstGeom>
        <a:solidFill>
          <a:srgbClr val="D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:AMK19"/>
  <sheetViews>
    <sheetView tabSelected="1" zoomScaleNormal="100" workbookViewId="0"/>
  </sheetViews>
  <sheetFormatPr baseColWidth="10" defaultColWidth="9" defaultRowHeight="15.75"/>
  <cols>
    <col min="1" max="1" width="5.25" style="1" customWidth="1"/>
    <col min="2" max="2" width="36" style="1" customWidth="1"/>
    <col min="3" max="6" width="12" style="1" customWidth="1"/>
    <col min="7" max="1025" width="10.75" style="1" customWidth="1"/>
  </cols>
  <sheetData>
    <row r="3" spans="2:6">
      <c r="B3" s="2" t="s">
        <v>0</v>
      </c>
    </row>
    <row r="6" spans="2:6">
      <c r="B6" s="109" t="s">
        <v>53</v>
      </c>
      <c r="C6" s="110"/>
      <c r="D6" s="3"/>
      <c r="E6" s="3"/>
      <c r="F6" s="106"/>
    </row>
    <row r="7" spans="2:6">
      <c r="B7" s="111"/>
      <c r="C7" s="112"/>
    </row>
    <row r="9" spans="2:6">
      <c r="B9" s="109" t="s">
        <v>27</v>
      </c>
      <c r="C9" s="110"/>
    </row>
    <row r="10" spans="2:6">
      <c r="B10" s="111"/>
      <c r="C10" s="112"/>
    </row>
    <row r="12" spans="2:6">
      <c r="B12" s="109" t="s">
        <v>55</v>
      </c>
      <c r="C12" s="110"/>
    </row>
    <row r="13" spans="2:6">
      <c r="B13" s="111"/>
      <c r="C13" s="112"/>
    </row>
    <row r="15" spans="2:6">
      <c r="B15" s="109" t="s">
        <v>28</v>
      </c>
      <c r="C15" s="110"/>
    </row>
    <row r="16" spans="2:6">
      <c r="B16" s="111"/>
      <c r="C16" s="112"/>
    </row>
    <row r="18" spans="2:3">
      <c r="B18" s="109" t="s">
        <v>54</v>
      </c>
      <c r="C18" s="110"/>
    </row>
    <row r="19" spans="2:3">
      <c r="B19" s="111"/>
      <c r="C19" s="112"/>
    </row>
  </sheetData>
  <mergeCells count="5">
    <mergeCell ref="B6:C7"/>
    <mergeCell ref="B9:C10"/>
    <mergeCell ref="B12:C13"/>
    <mergeCell ref="B15:C16"/>
    <mergeCell ref="B18:C19"/>
  </mergeCells>
  <hyperlinks>
    <hyperlink ref="B6:C7" location="'Income Statement'!A1" display="INCOME STATEMENT" xr:uid="{768859EF-2C39-4446-913A-F5224BF0CD57}"/>
    <hyperlink ref="B9:C10" location="'Balance Sheet'!A1" display="BALANCE SHEET" xr:uid="{B14E9BEE-4433-473F-9750-711592C966C3}"/>
    <hyperlink ref="B12:C13" location="'Figures by Business Line'!A1" display="FIGURES BY BUSINESS LINE" xr:uid="{F7646B02-3498-4ED9-90C8-22CBC64D9E7F}"/>
    <hyperlink ref="B15:C16" location="'Channels and Brands'!A1" display="CHANNELS AND BRANDS" xr:uid="{A1FD89A9-0F9E-4F7C-AEA1-47BDB338C94E}"/>
    <hyperlink ref="B18:C19" location="'Other Relevant Information'!A1" display="OTHER RELEVANT INFORMATION" xr:uid="{41260584-BAFD-4FCE-9705-D7853B3C4CB1}"/>
  </hyperlink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AMM31"/>
  <sheetViews>
    <sheetView showGridLines="0" zoomScaleNormal="100" workbookViewId="0"/>
  </sheetViews>
  <sheetFormatPr baseColWidth="10" defaultColWidth="9" defaultRowHeight="15.75"/>
  <cols>
    <col min="1" max="1" width="8.5" style="1" customWidth="1"/>
    <col min="2" max="2" width="36" style="1" customWidth="1"/>
    <col min="3" max="8" width="12" style="1" customWidth="1"/>
    <col min="9" max="1027" width="10.75" style="1" customWidth="1"/>
  </cols>
  <sheetData>
    <row r="3" spans="1:8">
      <c r="A3" s="113" t="s">
        <v>52</v>
      </c>
      <c r="B3" s="2" t="s">
        <v>0</v>
      </c>
    </row>
    <row r="4" spans="1:8">
      <c r="A4" s="114"/>
    </row>
    <row r="6" spans="1:8">
      <c r="B6" s="94" t="s">
        <v>29</v>
      </c>
      <c r="C6" s="95"/>
      <c r="D6" s="95"/>
      <c r="E6" s="95"/>
      <c r="F6" s="95"/>
      <c r="G6" s="95"/>
      <c r="H6" s="95"/>
    </row>
    <row r="8" spans="1:8" ht="10.35" customHeight="1">
      <c r="C8" s="4"/>
      <c r="D8" s="55"/>
      <c r="E8" s="55"/>
    </row>
    <row r="9" spans="1:8">
      <c r="B9" s="5"/>
      <c r="C9" s="6">
        <v>2022</v>
      </c>
      <c r="D9" s="7">
        <v>2021</v>
      </c>
      <c r="E9" s="7">
        <v>2020</v>
      </c>
      <c r="F9" s="7">
        <v>2019</v>
      </c>
      <c r="G9" s="7">
        <v>2018</v>
      </c>
      <c r="H9" s="7">
        <v>2017</v>
      </c>
    </row>
    <row r="10" spans="1:8">
      <c r="B10" s="8" t="s">
        <v>30</v>
      </c>
      <c r="C10" s="74">
        <v>946679</v>
      </c>
      <c r="D10" s="75">
        <v>907189</v>
      </c>
      <c r="E10" s="75">
        <v>898614</v>
      </c>
      <c r="F10" s="75">
        <v>891295</v>
      </c>
      <c r="G10" s="76">
        <v>853119</v>
      </c>
      <c r="H10" s="76">
        <v>797422</v>
      </c>
    </row>
    <row r="11" spans="1:8">
      <c r="B11" s="41" t="s">
        <v>31</v>
      </c>
      <c r="C11" s="85">
        <f t="shared" ref="C11:H11" si="0">SUM(C12:C15)</f>
        <v>900647</v>
      </c>
      <c r="D11" s="86">
        <f t="shared" si="0"/>
        <v>882728</v>
      </c>
      <c r="E11" s="86">
        <f t="shared" si="0"/>
        <v>878177</v>
      </c>
      <c r="F11" s="86">
        <f t="shared" si="0"/>
        <v>854762</v>
      </c>
      <c r="G11" s="87">
        <f t="shared" si="0"/>
        <v>816289</v>
      </c>
      <c r="H11" s="87">
        <f t="shared" si="0"/>
        <v>761303</v>
      </c>
    </row>
    <row r="12" spans="1:8">
      <c r="B12" s="9" t="s">
        <v>3</v>
      </c>
      <c r="C12" s="77">
        <v>753278</v>
      </c>
      <c r="D12" s="78">
        <v>747292</v>
      </c>
      <c r="E12" s="78">
        <v>752605</v>
      </c>
      <c r="F12" s="78">
        <v>748309</v>
      </c>
      <c r="G12" s="79">
        <v>718521</v>
      </c>
      <c r="H12" s="79">
        <v>676103</v>
      </c>
    </row>
    <row r="13" spans="1:8">
      <c r="B13" s="9" t="s">
        <v>4</v>
      </c>
      <c r="C13" s="77">
        <v>129799</v>
      </c>
      <c r="D13" s="78">
        <v>119067</v>
      </c>
      <c r="E13" s="78">
        <v>111546</v>
      </c>
      <c r="F13" s="78">
        <v>102660</v>
      </c>
      <c r="G13" s="79">
        <v>92406</v>
      </c>
      <c r="H13" s="79">
        <v>82008</v>
      </c>
    </row>
    <row r="14" spans="1:8">
      <c r="B14" s="9" t="s">
        <v>5</v>
      </c>
      <c r="C14" s="77">
        <v>16505</v>
      </c>
      <c r="D14" s="78">
        <v>14981</v>
      </c>
      <c r="E14" s="78">
        <v>12020</v>
      </c>
      <c r="F14" s="78">
        <v>748</v>
      </c>
      <c r="G14" s="79">
        <v>2147</v>
      </c>
      <c r="H14" s="79">
        <v>26</v>
      </c>
    </row>
    <row r="15" spans="1:8">
      <c r="B15" s="9" t="s">
        <v>6</v>
      </c>
      <c r="C15" s="77">
        <v>1065</v>
      </c>
      <c r="D15" s="78">
        <v>1388</v>
      </c>
      <c r="E15" s="78">
        <v>2006</v>
      </c>
      <c r="F15" s="78">
        <v>3045</v>
      </c>
      <c r="G15" s="79">
        <v>3215</v>
      </c>
      <c r="H15" s="79">
        <v>3166</v>
      </c>
    </row>
    <row r="16" spans="1:8">
      <c r="B16" s="10"/>
      <c r="C16" s="59"/>
      <c r="D16" s="60"/>
      <c r="E16" s="60"/>
      <c r="F16" s="60"/>
      <c r="G16" s="60"/>
      <c r="H16" s="60"/>
    </row>
    <row r="17" spans="2:8">
      <c r="B17" s="8" t="s">
        <v>32</v>
      </c>
      <c r="C17" s="74">
        <v>33350</v>
      </c>
      <c r="D17" s="75">
        <v>103635</v>
      </c>
      <c r="E17" s="75">
        <v>145939</v>
      </c>
      <c r="F17" s="75">
        <v>103650</v>
      </c>
      <c r="G17" s="76">
        <v>117812</v>
      </c>
      <c r="H17" s="76">
        <v>111803</v>
      </c>
    </row>
    <row r="18" spans="2:8">
      <c r="B18" s="10"/>
      <c r="C18" s="11"/>
      <c r="D18" s="10"/>
      <c r="E18" s="10"/>
      <c r="F18" s="10"/>
      <c r="G18" s="10"/>
      <c r="H18" s="10"/>
    </row>
    <row r="19" spans="2:8">
      <c r="B19" s="8" t="s">
        <v>33</v>
      </c>
      <c r="C19" s="43">
        <f t="shared" ref="C19:H19" si="1">SUM(C20:C21)</f>
        <v>0.96297106413500511</v>
      </c>
      <c r="D19" s="12">
        <f t="shared" si="1"/>
        <v>0.88259690414261238</v>
      </c>
      <c r="E19" s="12">
        <f t="shared" si="1"/>
        <v>0.833815961930226</v>
      </c>
      <c r="F19" s="12">
        <f t="shared" si="1"/>
        <v>0.87873817507095542</v>
      </c>
      <c r="G19" s="12">
        <f t="shared" si="1"/>
        <v>0.85567366459672978</v>
      </c>
      <c r="H19" s="12">
        <f t="shared" si="1"/>
        <v>0.85299999999999998</v>
      </c>
    </row>
    <row r="20" spans="2:8">
      <c r="B20" s="9" t="s">
        <v>7</v>
      </c>
      <c r="C20" s="13">
        <v>0.75667825463250304</v>
      </c>
      <c r="D20" s="14">
        <v>0.67724146056316326</v>
      </c>
      <c r="E20" s="14">
        <v>0.61498308427572124</v>
      </c>
      <c r="F20" s="14">
        <v>0.67970616382104021</v>
      </c>
      <c r="G20" s="15">
        <v>0.64686526463054139</v>
      </c>
      <c r="H20" s="15">
        <v>0.65900000000000003</v>
      </c>
    </row>
    <row r="21" spans="2:8">
      <c r="B21" s="9" t="s">
        <v>8</v>
      </c>
      <c r="C21" s="13">
        <v>0.20629280950250209</v>
      </c>
      <c r="D21" s="14">
        <v>0.20535544357944915</v>
      </c>
      <c r="E21" s="14">
        <v>0.21883287765450474</v>
      </c>
      <c r="F21" s="14">
        <v>0.19903201124991518</v>
      </c>
      <c r="G21" s="15">
        <v>0.20880839996618844</v>
      </c>
      <c r="H21" s="15">
        <v>0.19400000000000001</v>
      </c>
    </row>
    <row r="22" spans="2:8">
      <c r="B22" s="10"/>
      <c r="C22" s="11"/>
      <c r="D22" s="10"/>
      <c r="E22" s="10"/>
      <c r="F22" s="10"/>
      <c r="G22" s="10"/>
      <c r="H22" s="10"/>
    </row>
    <row r="23" spans="2:8">
      <c r="B23" s="8" t="s">
        <v>34</v>
      </c>
      <c r="C23" s="74">
        <v>39773</v>
      </c>
      <c r="D23" s="75">
        <v>34661</v>
      </c>
      <c r="E23" s="75">
        <v>29253</v>
      </c>
      <c r="F23" s="75">
        <v>31570</v>
      </c>
      <c r="G23" s="76">
        <v>33474</v>
      </c>
      <c r="H23" s="76">
        <v>35066</v>
      </c>
    </row>
    <row r="24" spans="2:8">
      <c r="B24" s="16" t="s">
        <v>9</v>
      </c>
      <c r="C24" s="88">
        <v>73123</v>
      </c>
      <c r="D24" s="89">
        <v>138296</v>
      </c>
      <c r="E24" s="89">
        <v>175192</v>
      </c>
      <c r="F24" s="89">
        <v>135220</v>
      </c>
      <c r="G24" s="90">
        <v>151286</v>
      </c>
      <c r="H24" s="90">
        <v>146869</v>
      </c>
    </row>
    <row r="25" spans="2:8">
      <c r="B25" s="17" t="s">
        <v>10</v>
      </c>
      <c r="C25" s="91">
        <v>5635</v>
      </c>
      <c r="D25" s="92">
        <v>6884</v>
      </c>
      <c r="E25" s="92">
        <v>4432</v>
      </c>
      <c r="F25" s="92">
        <v>7617</v>
      </c>
      <c r="G25" s="93">
        <v>4677</v>
      </c>
      <c r="H25" s="93">
        <v>5105</v>
      </c>
    </row>
    <row r="26" spans="2:8">
      <c r="B26" s="8" t="s">
        <v>35</v>
      </c>
      <c r="C26" s="74">
        <f t="shared" ref="C26:H26" si="2">SUM(C24:C25)</f>
        <v>78758</v>
      </c>
      <c r="D26" s="75">
        <f t="shared" si="2"/>
        <v>145180</v>
      </c>
      <c r="E26" s="75">
        <f t="shared" si="2"/>
        <v>179624</v>
      </c>
      <c r="F26" s="75">
        <f t="shared" si="2"/>
        <v>142837</v>
      </c>
      <c r="G26" s="76">
        <f t="shared" si="2"/>
        <v>155963</v>
      </c>
      <c r="H26" s="76">
        <f t="shared" si="2"/>
        <v>151974</v>
      </c>
    </row>
    <row r="27" spans="2:8">
      <c r="B27" s="17" t="s">
        <v>11</v>
      </c>
      <c r="C27" s="91">
        <v>-19235</v>
      </c>
      <c r="D27" s="92">
        <v>-35043</v>
      </c>
      <c r="E27" s="92">
        <v>-44778</v>
      </c>
      <c r="F27" s="92">
        <v>-35542</v>
      </c>
      <c r="G27" s="93">
        <v>-38752</v>
      </c>
      <c r="H27" s="93">
        <v>-39995</v>
      </c>
    </row>
    <row r="28" spans="2:8">
      <c r="B28" s="8" t="s">
        <v>36</v>
      </c>
      <c r="C28" s="74">
        <f t="shared" ref="C28:H28" si="3">C26+C27</f>
        <v>59523</v>
      </c>
      <c r="D28" s="75">
        <f t="shared" si="3"/>
        <v>110137</v>
      </c>
      <c r="E28" s="75">
        <f t="shared" si="3"/>
        <v>134846</v>
      </c>
      <c r="F28" s="75">
        <f t="shared" si="3"/>
        <v>107295</v>
      </c>
      <c r="G28" s="76">
        <f t="shared" si="3"/>
        <v>117211</v>
      </c>
      <c r="H28" s="76">
        <f t="shared" si="3"/>
        <v>111979</v>
      </c>
    </row>
    <row r="29" spans="2:8" ht="10.35" customHeight="1">
      <c r="B29" s="10"/>
      <c r="C29" s="19"/>
      <c r="D29" s="56"/>
      <c r="E29" s="56"/>
      <c r="F29" s="10"/>
      <c r="G29" s="10"/>
      <c r="H29" s="10"/>
    </row>
    <row r="30" spans="2:8">
      <c r="B30" s="10"/>
      <c r="C30" s="10"/>
      <c r="D30" s="10"/>
      <c r="E30" s="10"/>
      <c r="F30" s="10"/>
      <c r="G30" s="10"/>
      <c r="H30" s="20" t="s">
        <v>37</v>
      </c>
    </row>
    <row r="31" spans="2:8">
      <c r="B31" s="10"/>
      <c r="C31" s="10"/>
      <c r="D31" s="10"/>
      <c r="E31" s="10"/>
      <c r="F31" s="10"/>
      <c r="G31" s="10"/>
      <c r="H31" s="10"/>
    </row>
  </sheetData>
  <mergeCells count="1">
    <mergeCell ref="A3:A4"/>
  </mergeCells>
  <hyperlinks>
    <hyperlink ref="A3:A4" location="Index!A1" display="INDEX" xr:uid="{EF902C5F-4313-44AD-BDB1-D80570119562}"/>
  </hyperlinks>
  <pageMargins left="0.70833333333333304" right="0.70833333333333304" top="0.74791666666666701" bottom="0.74791666666666701" header="0.51180555555555496" footer="0.51180555555555496"/>
  <pageSetup paperSize="9" scale="80" firstPageNumber="0" orientation="portrait" horizontalDpi="300" verticalDpi="300" r:id="rId1"/>
  <headerFooter>
    <oddFooter>&amp;L&amp;10PRINCIPALES CIFRAS CONSOLIDADAS&amp;C&amp;10&amp;P de &amp;N&amp;R&amp;10&amp;A</oddFooter>
  </headerFooter>
  <ignoredErrors>
    <ignoredError sqref="E26:H26 C26:D2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MM39"/>
  <sheetViews>
    <sheetView showGridLines="0" zoomScaleNormal="100" workbookViewId="0"/>
  </sheetViews>
  <sheetFormatPr baseColWidth="10" defaultColWidth="9" defaultRowHeight="15.75"/>
  <cols>
    <col min="1" max="1" width="8.5" style="1" customWidth="1"/>
    <col min="2" max="2" width="36" style="1" customWidth="1"/>
    <col min="3" max="8" width="12" style="1" customWidth="1"/>
    <col min="9" max="1027" width="10.75" style="1" customWidth="1"/>
  </cols>
  <sheetData>
    <row r="3" spans="1:8">
      <c r="A3" s="113" t="s">
        <v>52</v>
      </c>
      <c r="B3" s="2" t="s">
        <v>0</v>
      </c>
    </row>
    <row r="4" spans="1:8">
      <c r="A4" s="114"/>
    </row>
    <row r="6" spans="1:8">
      <c r="B6" s="94" t="s">
        <v>29</v>
      </c>
      <c r="C6" s="95"/>
      <c r="D6" s="95"/>
      <c r="E6" s="95"/>
      <c r="F6" s="95"/>
      <c r="G6" s="95"/>
      <c r="H6" s="95"/>
    </row>
    <row r="8" spans="1:8" ht="10.35" customHeight="1">
      <c r="C8" s="4"/>
      <c r="D8" s="55"/>
      <c r="E8" s="55"/>
    </row>
    <row r="9" spans="1:8">
      <c r="B9" s="5"/>
      <c r="C9" s="6">
        <v>2022</v>
      </c>
      <c r="D9" s="7">
        <v>2021</v>
      </c>
      <c r="E9" s="7">
        <v>2020</v>
      </c>
      <c r="F9" s="7">
        <v>2019</v>
      </c>
      <c r="G9" s="7">
        <v>2018</v>
      </c>
      <c r="H9" s="7">
        <v>2017</v>
      </c>
    </row>
    <row r="10" spans="1:8">
      <c r="B10" s="18" t="s">
        <v>38</v>
      </c>
      <c r="C10" s="74">
        <f t="shared" ref="C10:H10" si="0">C17+C16+C15+C12+C11</f>
        <v>856001</v>
      </c>
      <c r="D10" s="75">
        <f t="shared" si="0"/>
        <v>1057213</v>
      </c>
      <c r="E10" s="75">
        <f t="shared" si="0"/>
        <v>1155512</v>
      </c>
      <c r="F10" s="75">
        <f t="shared" si="0"/>
        <v>1049092.2907</v>
      </c>
      <c r="G10" s="75">
        <f t="shared" si="0"/>
        <v>1019942.546482911</v>
      </c>
      <c r="H10" s="75">
        <f t="shared" si="0"/>
        <v>973339.24234769051</v>
      </c>
    </row>
    <row r="11" spans="1:8">
      <c r="B11" s="37" t="s">
        <v>17</v>
      </c>
      <c r="C11" s="80">
        <v>51661</v>
      </c>
      <c r="D11" s="81">
        <v>115788</v>
      </c>
      <c r="E11" s="81">
        <v>162500</v>
      </c>
      <c r="F11" s="81">
        <v>144937</v>
      </c>
      <c r="G11" s="82">
        <v>166776</v>
      </c>
      <c r="H11" s="82">
        <v>148917</v>
      </c>
    </row>
    <row r="12" spans="1:8">
      <c r="B12" s="37" t="s">
        <v>64</v>
      </c>
      <c r="C12" s="83">
        <f t="shared" ref="C12:H12" si="1">SUM(C13:C14)</f>
        <v>618778</v>
      </c>
      <c r="D12" s="84">
        <f t="shared" si="1"/>
        <v>722005</v>
      </c>
      <c r="E12" s="84">
        <f t="shared" si="1"/>
        <v>801209</v>
      </c>
      <c r="F12" s="84">
        <f t="shared" si="1"/>
        <v>720797.29070000001</v>
      </c>
      <c r="G12" s="84">
        <f t="shared" si="1"/>
        <v>696945.10000000009</v>
      </c>
      <c r="H12" s="84">
        <f t="shared" si="1"/>
        <v>663255.24026000011</v>
      </c>
    </row>
    <row r="13" spans="1:8">
      <c r="B13" s="38" t="s">
        <v>21</v>
      </c>
      <c r="C13" s="80">
        <v>356496</v>
      </c>
      <c r="D13" s="81">
        <v>396345</v>
      </c>
      <c r="E13" s="81">
        <v>438763</v>
      </c>
      <c r="F13" s="81">
        <v>394655.97006999998</v>
      </c>
      <c r="G13" s="82">
        <v>397566.7</v>
      </c>
      <c r="H13" s="82">
        <v>355851.18809000007</v>
      </c>
    </row>
    <row r="14" spans="1:8">
      <c r="B14" s="38" t="s">
        <v>22</v>
      </c>
      <c r="C14" s="80">
        <v>262282</v>
      </c>
      <c r="D14" s="81">
        <v>325660</v>
      </c>
      <c r="E14" s="81">
        <v>362446</v>
      </c>
      <c r="F14" s="81">
        <v>326141.32063000003</v>
      </c>
      <c r="G14" s="82">
        <v>299378.40000000002</v>
      </c>
      <c r="H14" s="82">
        <v>307404.05217000004</v>
      </c>
    </row>
    <row r="15" spans="1:8">
      <c r="B15" s="37" t="s">
        <v>18</v>
      </c>
      <c r="C15" s="80">
        <v>72074</v>
      </c>
      <c r="D15" s="81">
        <v>75237</v>
      </c>
      <c r="E15" s="81">
        <v>60536</v>
      </c>
      <c r="F15" s="81">
        <v>59258.557830000005</v>
      </c>
      <c r="G15" s="82">
        <v>45109.513301495201</v>
      </c>
      <c r="H15" s="82">
        <v>36995.657060735597</v>
      </c>
    </row>
    <row r="16" spans="1:8">
      <c r="B16" s="37" t="s">
        <v>19</v>
      </c>
      <c r="C16" s="80">
        <v>48812</v>
      </c>
      <c r="D16" s="81">
        <v>78726</v>
      </c>
      <c r="E16" s="81">
        <v>65319</v>
      </c>
      <c r="F16" s="81">
        <v>57429.442170000002</v>
      </c>
      <c r="G16" s="82">
        <v>43653.933181415712</v>
      </c>
      <c r="H16" s="82">
        <v>49471.345026954761</v>
      </c>
    </row>
    <row r="17" spans="2:8">
      <c r="B17" s="37" t="s">
        <v>20</v>
      </c>
      <c r="C17" s="83">
        <v>64676</v>
      </c>
      <c r="D17" s="84">
        <v>65457</v>
      </c>
      <c r="E17" s="84">
        <v>65948</v>
      </c>
      <c r="F17" s="84">
        <v>66670</v>
      </c>
      <c r="G17" s="84">
        <v>67458</v>
      </c>
      <c r="H17" s="84">
        <v>74700</v>
      </c>
    </row>
    <row r="18" spans="2:8" ht="12" customHeight="1">
      <c r="B18" s="10"/>
      <c r="C18" s="59"/>
      <c r="D18" s="60"/>
      <c r="E18" s="60"/>
      <c r="F18" s="60"/>
      <c r="G18" s="60"/>
      <c r="H18" s="60"/>
    </row>
    <row r="19" spans="2:8">
      <c r="B19" s="18" t="s">
        <v>39</v>
      </c>
      <c r="C19" s="74">
        <v>1195415</v>
      </c>
      <c r="D19" s="75">
        <v>1368478</v>
      </c>
      <c r="E19" s="75">
        <v>1436533</v>
      </c>
      <c r="F19" s="75">
        <v>1336626</v>
      </c>
      <c r="G19" s="76">
        <v>1300749</v>
      </c>
      <c r="H19" s="76">
        <v>1221901</v>
      </c>
    </row>
    <row r="20" spans="2:8">
      <c r="B20" s="10"/>
      <c r="C20" s="59"/>
      <c r="D20" s="60"/>
      <c r="E20" s="60"/>
      <c r="F20" s="60"/>
      <c r="G20" s="60"/>
      <c r="H20" s="60"/>
    </row>
    <row r="21" spans="2:8">
      <c r="B21" s="39" t="s">
        <v>40</v>
      </c>
      <c r="C21" s="74">
        <f t="shared" ref="C21:H21" si="2">SUM(C22:C23)</f>
        <v>290500</v>
      </c>
      <c r="D21" s="75">
        <f t="shared" si="2"/>
        <v>378275</v>
      </c>
      <c r="E21" s="75">
        <f t="shared" si="2"/>
        <v>467359</v>
      </c>
      <c r="F21" s="75">
        <f t="shared" si="2"/>
        <v>325060</v>
      </c>
      <c r="G21" s="76">
        <f t="shared" si="2"/>
        <v>288204</v>
      </c>
      <c r="H21" s="76">
        <f t="shared" si="2"/>
        <v>307149</v>
      </c>
    </row>
    <row r="22" spans="2:8">
      <c r="B22" s="9" t="s">
        <v>15</v>
      </c>
      <c r="C22" s="77">
        <v>320356</v>
      </c>
      <c r="D22" s="78">
        <v>334909</v>
      </c>
      <c r="E22" s="78">
        <v>422727</v>
      </c>
      <c r="F22" s="78">
        <v>287881</v>
      </c>
      <c r="G22" s="79">
        <v>273634</v>
      </c>
      <c r="H22" s="79">
        <v>268284</v>
      </c>
    </row>
    <row r="23" spans="2:8">
      <c r="B23" s="9" t="s">
        <v>16</v>
      </c>
      <c r="C23" s="77">
        <v>-29856</v>
      </c>
      <c r="D23" s="78">
        <v>43366</v>
      </c>
      <c r="E23" s="78">
        <v>44632</v>
      </c>
      <c r="F23" s="78">
        <v>37179</v>
      </c>
      <c r="G23" s="79">
        <v>14570</v>
      </c>
      <c r="H23" s="79">
        <v>38865</v>
      </c>
    </row>
    <row r="24" spans="2:8">
      <c r="B24" s="10"/>
      <c r="C24" s="59"/>
      <c r="D24" s="60"/>
      <c r="E24" s="60"/>
      <c r="F24" s="60"/>
      <c r="G24" s="60"/>
      <c r="H24" s="60"/>
    </row>
    <row r="25" spans="2:8">
      <c r="B25" s="39" t="s">
        <v>41</v>
      </c>
      <c r="C25" s="74">
        <f t="shared" ref="C25:H25" si="3">SUM(C26:C28)</f>
        <v>791040</v>
      </c>
      <c r="D25" s="75">
        <f t="shared" si="3"/>
        <v>738158</v>
      </c>
      <c r="E25" s="75">
        <f t="shared" si="3"/>
        <v>716491</v>
      </c>
      <c r="F25" s="75">
        <f t="shared" si="3"/>
        <v>725860</v>
      </c>
      <c r="G25" s="76">
        <f t="shared" si="3"/>
        <v>725891</v>
      </c>
      <c r="H25" s="76">
        <f t="shared" si="3"/>
        <v>713681</v>
      </c>
    </row>
    <row r="26" spans="2:8">
      <c r="B26" s="9" t="s">
        <v>12</v>
      </c>
      <c r="C26" s="77">
        <v>470783</v>
      </c>
      <c r="D26" s="78">
        <v>449740</v>
      </c>
      <c r="E26" s="78">
        <v>446423</v>
      </c>
      <c r="F26" s="78">
        <v>443115</v>
      </c>
      <c r="G26" s="79">
        <v>428118</v>
      </c>
      <c r="H26" s="79">
        <v>402137</v>
      </c>
    </row>
    <row r="27" spans="2:8">
      <c r="B27" s="9" t="s">
        <v>13</v>
      </c>
      <c r="C27" s="77">
        <v>2378</v>
      </c>
      <c r="D27" s="78">
        <v>3280</v>
      </c>
      <c r="E27" s="78">
        <v>4622</v>
      </c>
      <c r="F27" s="78">
        <v>6115</v>
      </c>
      <c r="G27" s="79">
        <v>0</v>
      </c>
      <c r="H27" s="79">
        <v>0</v>
      </c>
    </row>
    <row r="28" spans="2:8">
      <c r="B28" s="9" t="s">
        <v>14</v>
      </c>
      <c r="C28" s="77">
        <v>317879</v>
      </c>
      <c r="D28" s="78">
        <v>285138</v>
      </c>
      <c r="E28" s="78">
        <v>265446</v>
      </c>
      <c r="F28" s="78">
        <v>276630</v>
      </c>
      <c r="G28" s="79">
        <v>297773</v>
      </c>
      <c r="H28" s="79">
        <v>311544</v>
      </c>
    </row>
    <row r="29" spans="2:8">
      <c r="B29" s="10"/>
      <c r="C29" s="11"/>
      <c r="D29" s="10"/>
      <c r="E29" s="10"/>
      <c r="F29" s="10"/>
      <c r="G29" s="10"/>
      <c r="H29" s="10"/>
    </row>
    <row r="30" spans="2:8">
      <c r="B30" s="22" t="s">
        <v>1</v>
      </c>
      <c r="C30" s="44">
        <v>0.1780060558483795</v>
      </c>
      <c r="D30" s="45">
        <v>0.30356074825600787</v>
      </c>
      <c r="E30" s="45">
        <v>0.34034014833061804</v>
      </c>
      <c r="F30" s="45">
        <v>0.34991455555845441</v>
      </c>
      <c r="G30" s="46">
        <v>0.39375294993054538</v>
      </c>
      <c r="H30" s="46">
        <v>0.36499999999999999</v>
      </c>
    </row>
    <row r="31" spans="2:8">
      <c r="B31" s="10"/>
      <c r="C31" s="11"/>
      <c r="D31" s="10"/>
      <c r="E31" s="10"/>
      <c r="F31" s="10"/>
      <c r="G31" s="10"/>
      <c r="H31" s="10"/>
    </row>
    <row r="32" spans="2:8">
      <c r="B32" s="23" t="s">
        <v>42</v>
      </c>
      <c r="C32" s="107">
        <v>1.8779708070835504</v>
      </c>
      <c r="D32" s="24">
        <v>1.8566013004288744</v>
      </c>
      <c r="E32" s="24">
        <v>2.1287776280712332</v>
      </c>
      <c r="F32" s="24">
        <v>2.1067153372143483</v>
      </c>
      <c r="G32" s="25">
        <v>2.0918021288929172</v>
      </c>
      <c r="H32" s="25">
        <v>2.27</v>
      </c>
    </row>
    <row r="33" spans="2:8" ht="10.35" customHeight="1">
      <c r="B33" s="10"/>
      <c r="C33" s="19"/>
      <c r="D33" s="56"/>
      <c r="E33" s="56"/>
      <c r="F33" s="26"/>
      <c r="G33" s="26"/>
      <c r="H33" s="10"/>
    </row>
    <row r="34" spans="2:8">
      <c r="B34" s="10"/>
      <c r="C34" s="10"/>
      <c r="D34" s="10"/>
      <c r="E34" s="10"/>
      <c r="F34" s="10"/>
      <c r="G34" s="10"/>
      <c r="H34" s="20" t="s">
        <v>37</v>
      </c>
    </row>
    <row r="38" spans="2:8">
      <c r="B38" s="10"/>
      <c r="C38" s="10"/>
      <c r="D38" s="10"/>
      <c r="E38" s="10"/>
      <c r="F38" s="10"/>
      <c r="G38" s="10"/>
      <c r="H38" s="10"/>
    </row>
    <row r="39" spans="2:8">
      <c r="B39" s="10"/>
      <c r="C39" s="10"/>
      <c r="D39" s="10"/>
      <c r="E39" s="10"/>
      <c r="F39" s="10"/>
      <c r="G39" s="10"/>
      <c r="H39" s="10"/>
    </row>
  </sheetData>
  <mergeCells count="1">
    <mergeCell ref="A3:A4"/>
  </mergeCells>
  <hyperlinks>
    <hyperlink ref="A3:A4" location="Index!A1" display="INDEX" xr:uid="{7F06E64A-F758-4CCE-B95B-E5B6BBE4ABCC}"/>
  </hyperlinks>
  <pageMargins left="0.7" right="0.7" top="0.75" bottom="0.75" header="0.51180555555555496" footer="0.51180555555555496"/>
  <pageSetup paperSize="9" scale="80" firstPageNumber="0" orientation="portrait" horizontalDpi="300" verticalDpi="300" r:id="rId1"/>
  <ignoredErrors>
    <ignoredError sqref="E12:H12 C12:D1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3:AMM33"/>
  <sheetViews>
    <sheetView showGridLines="0" zoomScaleNormal="100" workbookViewId="0"/>
  </sheetViews>
  <sheetFormatPr baseColWidth="10" defaultColWidth="9" defaultRowHeight="15.75"/>
  <cols>
    <col min="1" max="1" width="8.5" style="1" customWidth="1"/>
    <col min="2" max="2" width="36" style="1" customWidth="1"/>
    <col min="3" max="8" width="12" style="1" customWidth="1"/>
    <col min="9" max="1027" width="10.75" style="1" customWidth="1"/>
  </cols>
  <sheetData>
    <row r="3" spans="1:8">
      <c r="A3" s="113" t="s">
        <v>52</v>
      </c>
      <c r="B3" s="2" t="s">
        <v>0</v>
      </c>
    </row>
    <row r="4" spans="1:8">
      <c r="A4" s="114"/>
    </row>
    <row r="6" spans="1:8">
      <c r="B6" s="94" t="s">
        <v>29</v>
      </c>
      <c r="C6" s="95"/>
      <c r="D6" s="95"/>
      <c r="E6" s="95"/>
      <c r="F6" s="95"/>
      <c r="G6" s="95"/>
      <c r="H6" s="95"/>
    </row>
    <row r="8" spans="1:8" ht="9.75" customHeight="1">
      <c r="C8" s="4"/>
      <c r="D8" s="55"/>
      <c r="E8" s="55"/>
    </row>
    <row r="9" spans="1:8">
      <c r="B9" s="5"/>
      <c r="C9" s="6">
        <v>2022</v>
      </c>
      <c r="D9" s="7">
        <v>2021</v>
      </c>
      <c r="E9" s="7">
        <v>2020</v>
      </c>
      <c r="F9" s="7">
        <v>2019</v>
      </c>
      <c r="G9" s="7">
        <v>2018</v>
      </c>
      <c r="H9" s="7">
        <v>2017</v>
      </c>
    </row>
    <row r="10" spans="1:8">
      <c r="B10" s="18" t="s">
        <v>43</v>
      </c>
      <c r="C10" s="68">
        <f t="shared" ref="C10:H10" si="0">SUM(C11:C14)</f>
        <v>946679</v>
      </c>
      <c r="D10" s="69">
        <f t="shared" si="0"/>
        <v>907189</v>
      </c>
      <c r="E10" s="69">
        <f t="shared" si="0"/>
        <v>898614</v>
      </c>
      <c r="F10" s="70">
        <f t="shared" si="0"/>
        <v>891295</v>
      </c>
      <c r="G10" s="70">
        <f t="shared" si="0"/>
        <v>853119</v>
      </c>
      <c r="H10" s="70">
        <f t="shared" si="0"/>
        <v>797422</v>
      </c>
    </row>
    <row r="11" spans="1:8">
      <c r="B11" s="9" t="s">
        <v>3</v>
      </c>
      <c r="C11" s="71">
        <v>772787</v>
      </c>
      <c r="D11" s="72">
        <v>748100</v>
      </c>
      <c r="E11" s="72">
        <v>754656</v>
      </c>
      <c r="F11" s="73">
        <v>761158</v>
      </c>
      <c r="G11" s="73">
        <v>741178</v>
      </c>
      <c r="H11" s="73">
        <v>703619</v>
      </c>
    </row>
    <row r="12" spans="1:8">
      <c r="B12" s="9" t="s">
        <v>4</v>
      </c>
      <c r="C12" s="71">
        <v>143713</v>
      </c>
      <c r="D12" s="72">
        <v>131243</v>
      </c>
      <c r="E12" s="72">
        <v>120654</v>
      </c>
      <c r="F12" s="73">
        <v>111357</v>
      </c>
      <c r="G12" s="73">
        <v>100690</v>
      </c>
      <c r="H12" s="73">
        <v>89599</v>
      </c>
    </row>
    <row r="13" spans="1:8">
      <c r="B13" s="9" t="s">
        <v>5</v>
      </c>
      <c r="C13" s="71">
        <v>29082</v>
      </c>
      <c r="D13" s="72">
        <v>26449</v>
      </c>
      <c r="E13" s="72">
        <v>21826</v>
      </c>
      <c r="F13" s="73">
        <v>15744</v>
      </c>
      <c r="G13" s="73">
        <v>7518</v>
      </c>
      <c r="H13" s="73">
        <v>438</v>
      </c>
    </row>
    <row r="14" spans="1:8">
      <c r="B14" s="9" t="s">
        <v>6</v>
      </c>
      <c r="C14" s="71">
        <v>1097</v>
      </c>
      <c r="D14" s="72">
        <v>1397</v>
      </c>
      <c r="E14" s="72">
        <v>1478</v>
      </c>
      <c r="F14" s="73">
        <v>3036</v>
      </c>
      <c r="G14" s="73">
        <v>3733</v>
      </c>
      <c r="H14" s="73">
        <v>3766</v>
      </c>
    </row>
    <row r="15" spans="1:8">
      <c r="B15" s="10"/>
      <c r="C15" s="59"/>
      <c r="D15" s="61"/>
      <c r="E15" s="61"/>
      <c r="F15" s="60"/>
      <c r="G15" s="60"/>
      <c r="H15" s="60"/>
    </row>
    <row r="16" spans="1:8">
      <c r="B16" s="18" t="s">
        <v>46</v>
      </c>
      <c r="C16" s="68">
        <f t="shared" ref="C16:H16" si="1">SUM(C17:C20)</f>
        <v>73123</v>
      </c>
      <c r="D16" s="69">
        <f t="shared" si="1"/>
        <v>138296</v>
      </c>
      <c r="E16" s="69">
        <f t="shared" si="1"/>
        <v>175192</v>
      </c>
      <c r="F16" s="70">
        <f t="shared" si="1"/>
        <v>135220</v>
      </c>
      <c r="G16" s="70">
        <f t="shared" si="1"/>
        <v>151286</v>
      </c>
      <c r="H16" s="70">
        <f t="shared" si="1"/>
        <v>146869</v>
      </c>
    </row>
    <row r="17" spans="2:8">
      <c r="B17" s="9" t="s">
        <v>3</v>
      </c>
      <c r="C17" s="71">
        <v>65995</v>
      </c>
      <c r="D17" s="72">
        <v>124305</v>
      </c>
      <c r="E17" s="72">
        <v>170564</v>
      </c>
      <c r="F17" s="73">
        <v>133253</v>
      </c>
      <c r="G17" s="73">
        <v>144292</v>
      </c>
      <c r="H17" s="73">
        <v>132690</v>
      </c>
    </row>
    <row r="18" spans="2:8">
      <c r="B18" s="9" t="s">
        <v>4</v>
      </c>
      <c r="C18" s="71">
        <v>11269</v>
      </c>
      <c r="D18" s="72">
        <v>18008</v>
      </c>
      <c r="E18" s="72">
        <v>10033</v>
      </c>
      <c r="F18" s="73">
        <v>15874</v>
      </c>
      <c r="G18" s="73">
        <v>12292</v>
      </c>
      <c r="H18" s="73">
        <v>16409</v>
      </c>
    </row>
    <row r="19" spans="2:8">
      <c r="B19" s="9" t="s">
        <v>5</v>
      </c>
      <c r="C19" s="71">
        <v>-4536</v>
      </c>
      <c r="D19" s="72">
        <v>-4753</v>
      </c>
      <c r="E19" s="72">
        <v>-6111</v>
      </c>
      <c r="F19" s="73">
        <v>-15147</v>
      </c>
      <c r="G19" s="73">
        <v>-6637</v>
      </c>
      <c r="H19" s="73">
        <v>-3969</v>
      </c>
    </row>
    <row r="20" spans="2:8">
      <c r="B20" s="9" t="s">
        <v>6</v>
      </c>
      <c r="C20" s="71">
        <v>395</v>
      </c>
      <c r="D20" s="72">
        <v>736</v>
      </c>
      <c r="E20" s="72">
        <v>706</v>
      </c>
      <c r="F20" s="73">
        <v>1240</v>
      </c>
      <c r="G20" s="73">
        <v>1339</v>
      </c>
      <c r="H20" s="73">
        <v>1739</v>
      </c>
    </row>
    <row r="21" spans="2:8">
      <c r="B21" s="10"/>
      <c r="C21" s="11"/>
      <c r="D21" s="56"/>
      <c r="E21" s="56"/>
      <c r="F21" s="10"/>
      <c r="G21" s="10"/>
      <c r="H21" s="10"/>
    </row>
    <row r="22" spans="2:8">
      <c r="B22" s="18" t="s">
        <v>45</v>
      </c>
      <c r="C22" s="47">
        <v>0.96297106413500522</v>
      </c>
      <c r="D22" s="57">
        <v>0.88259690414261249</v>
      </c>
      <c r="E22" s="57">
        <v>0.83399999999999996</v>
      </c>
      <c r="F22" s="27">
        <v>0.879</v>
      </c>
      <c r="G22" s="27">
        <v>0.85599999999999998</v>
      </c>
      <c r="H22" s="27">
        <v>0.85299999999999998</v>
      </c>
    </row>
    <row r="23" spans="2:8">
      <c r="B23" s="9" t="s">
        <v>3</v>
      </c>
      <c r="C23" s="54">
        <v>0.95399440843884997</v>
      </c>
      <c r="D23" s="58">
        <v>0.87020736204857008</v>
      </c>
      <c r="E23" s="58">
        <v>0.80536802173783062</v>
      </c>
      <c r="F23" s="28">
        <v>0.85799999999999998</v>
      </c>
      <c r="G23" s="28">
        <v>0.84</v>
      </c>
      <c r="H23" s="28">
        <v>0.85</v>
      </c>
    </row>
    <row r="24" spans="2:8">
      <c r="B24" s="9" t="s">
        <v>4</v>
      </c>
      <c r="C24" s="54">
        <v>0.95586252590543841</v>
      </c>
      <c r="D24" s="58">
        <v>0.88938160867410787</v>
      </c>
      <c r="E24" s="58">
        <v>0.94007853262331231</v>
      </c>
      <c r="F24" s="28">
        <v>0.88</v>
      </c>
      <c r="G24" s="28">
        <v>0.90600000000000003</v>
      </c>
      <c r="H24" s="28">
        <v>0.84299999999999997</v>
      </c>
    </row>
    <row r="25" spans="2:8">
      <c r="B25" s="9" t="s">
        <v>44</v>
      </c>
      <c r="C25" s="54">
        <v>1.4475007573462586</v>
      </c>
      <c r="D25" s="58">
        <v>1.48127628329217</v>
      </c>
      <c r="E25" s="58">
        <v>1.656405990016639</v>
      </c>
      <c r="F25" s="28">
        <v>22.853000000000002</v>
      </c>
      <c r="G25" s="28">
        <v>4.28</v>
      </c>
      <c r="H25" s="28">
        <v>153.88499999999999</v>
      </c>
    </row>
    <row r="26" spans="2:8">
      <c r="B26" s="9" t="s">
        <v>6</v>
      </c>
      <c r="C26" s="54">
        <v>0.66948356807511733</v>
      </c>
      <c r="D26" s="58">
        <v>0.50936599423631124</v>
      </c>
      <c r="E26" s="58">
        <v>0.66899302093718838</v>
      </c>
      <c r="F26" s="28">
        <v>0.63300000000000001</v>
      </c>
      <c r="G26" s="28">
        <v>0.63100000000000001</v>
      </c>
      <c r="H26" s="28">
        <v>0.502</v>
      </c>
    </row>
    <row r="27" spans="2:8" ht="10.35" customHeight="1">
      <c r="B27" s="10"/>
      <c r="C27" s="19"/>
      <c r="D27" s="56"/>
      <c r="E27" s="56"/>
      <c r="F27" s="26"/>
      <c r="G27" s="26"/>
      <c r="H27" s="10"/>
    </row>
    <row r="28" spans="2:8" ht="18.600000000000001" customHeight="1">
      <c r="B28" s="96" t="s">
        <v>63</v>
      </c>
      <c r="C28" s="96"/>
      <c r="D28" s="96"/>
      <c r="E28" s="96"/>
      <c r="F28" s="96"/>
      <c r="G28" s="96"/>
      <c r="H28" s="96"/>
    </row>
    <row r="29" spans="2:8">
      <c r="H29" s="20" t="s">
        <v>37</v>
      </c>
    </row>
    <row r="32" spans="2:8">
      <c r="B32" s="10"/>
      <c r="C32" s="10"/>
      <c r="D32" s="10"/>
      <c r="E32" s="10"/>
      <c r="F32" s="10"/>
      <c r="G32" s="10"/>
      <c r="H32" s="10"/>
    </row>
    <row r="33" spans="2:8">
      <c r="B33" s="10"/>
      <c r="C33" s="10"/>
      <c r="D33" s="10"/>
      <c r="E33" s="10"/>
      <c r="F33" s="10"/>
      <c r="G33" s="10"/>
      <c r="H33" s="10"/>
    </row>
  </sheetData>
  <mergeCells count="1">
    <mergeCell ref="A3:A4"/>
  </mergeCells>
  <hyperlinks>
    <hyperlink ref="A3:A4" location="Index!A1" display="INDEX" xr:uid="{FCB6BF87-D9A9-4C35-AE27-F5276B705F24}"/>
  </hyperlinks>
  <pageMargins left="0.7" right="0.7" top="0.75" bottom="0.75" header="0.51180555555555496" footer="0.51180555555555496"/>
  <pageSetup paperSize="9" scale="80" firstPageNumber="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3:AML44"/>
  <sheetViews>
    <sheetView showGridLines="0" zoomScaleNormal="100" workbookViewId="0"/>
  </sheetViews>
  <sheetFormatPr baseColWidth="10" defaultColWidth="9" defaultRowHeight="15.75"/>
  <cols>
    <col min="1" max="1" width="8.5" style="1" customWidth="1"/>
    <col min="2" max="3" width="18.125" style="1" customWidth="1"/>
    <col min="4" max="9" width="12" style="1" customWidth="1"/>
    <col min="10" max="10" width="10.75" style="1" customWidth="1"/>
    <col min="11" max="14" width="11.875" style="1" customWidth="1"/>
    <col min="15" max="1026" width="10.75" style="1" customWidth="1"/>
  </cols>
  <sheetData>
    <row r="3" spans="1:14">
      <c r="A3" s="113" t="s">
        <v>52</v>
      </c>
      <c r="B3" s="117" t="s">
        <v>0</v>
      </c>
      <c r="C3" s="117"/>
    </row>
    <row r="4" spans="1:14">
      <c r="A4" s="114"/>
    </row>
    <row r="6" spans="1:14">
      <c r="B6" s="95" t="s">
        <v>58</v>
      </c>
      <c r="C6" s="95"/>
      <c r="D6" s="95"/>
      <c r="E6" s="95"/>
      <c r="F6" s="95"/>
      <c r="G6" s="95"/>
      <c r="H6" s="95"/>
      <c r="I6" s="95"/>
      <c r="K6" s="29"/>
      <c r="L6" s="29"/>
      <c r="M6" s="29"/>
      <c r="N6" s="29"/>
    </row>
    <row r="7" spans="1:14">
      <c r="K7" s="29"/>
      <c r="L7" s="29"/>
      <c r="M7" s="29"/>
      <c r="N7" s="29"/>
    </row>
    <row r="8" spans="1:14" ht="9.75" customHeight="1">
      <c r="D8" s="4"/>
      <c r="E8" s="55"/>
      <c r="F8" s="55"/>
      <c r="K8" s="29"/>
      <c r="L8" s="29"/>
      <c r="M8" s="29"/>
      <c r="N8" s="29"/>
    </row>
    <row r="9" spans="1:14">
      <c r="B9" s="5"/>
      <c r="C9" s="5"/>
      <c r="D9" s="6">
        <v>2022</v>
      </c>
      <c r="E9" s="7">
        <v>2021</v>
      </c>
      <c r="F9" s="7">
        <v>2020</v>
      </c>
      <c r="G9" s="7">
        <v>2019</v>
      </c>
      <c r="H9" s="7">
        <v>2018</v>
      </c>
      <c r="I9" s="7">
        <v>2017</v>
      </c>
      <c r="K9" s="29"/>
      <c r="L9" s="29"/>
      <c r="M9" s="29"/>
      <c r="N9" s="29"/>
    </row>
    <row r="10" spans="1:14">
      <c r="B10" s="115" t="s">
        <v>2</v>
      </c>
      <c r="C10" s="115"/>
      <c r="D10" s="49">
        <v>0.53395283784483805</v>
      </c>
      <c r="E10" s="97">
        <v>0.5147347566836683</v>
      </c>
      <c r="F10" s="30">
        <v>0.5269154768097245</v>
      </c>
      <c r="G10" s="30">
        <v>0.51050680907711254</v>
      </c>
      <c r="H10" s="30">
        <v>0.51131243783790059</v>
      </c>
      <c r="I10" s="30">
        <v>0.49711401034987102</v>
      </c>
      <c r="K10" s="29"/>
      <c r="L10" s="29"/>
      <c r="M10" s="29"/>
      <c r="N10" s="29"/>
    </row>
    <row r="11" spans="1:14">
      <c r="B11" s="118" t="s">
        <v>26</v>
      </c>
      <c r="C11" s="118"/>
      <c r="D11" s="50">
        <v>0.46604716215516195</v>
      </c>
      <c r="E11" s="98">
        <v>0.4852652433163317</v>
      </c>
      <c r="F11" s="40">
        <v>0.4730845231902755</v>
      </c>
      <c r="G11" s="40">
        <v>0.48949319092288746</v>
      </c>
      <c r="H11" s="40">
        <v>0.48868756216209941</v>
      </c>
      <c r="I11" s="40">
        <v>0.50288598965012898</v>
      </c>
      <c r="K11" s="29"/>
      <c r="L11" s="29"/>
      <c r="M11" s="29"/>
      <c r="N11" s="29"/>
    </row>
    <row r="12" spans="1:14" ht="10.35" customHeight="1">
      <c r="B12" s="10"/>
      <c r="C12" s="10"/>
      <c r="D12" s="19"/>
      <c r="E12" s="56"/>
      <c r="F12" s="56"/>
      <c r="G12" s="26"/>
      <c r="H12" s="26"/>
      <c r="I12" s="10"/>
      <c r="K12" s="29"/>
      <c r="L12" s="29"/>
      <c r="M12" s="29"/>
      <c r="N12" s="29"/>
    </row>
    <row r="13" spans="1:14">
      <c r="B13" s="31"/>
      <c r="C13" s="31"/>
      <c r="D13" s="10"/>
      <c r="E13" s="10"/>
      <c r="F13" s="10"/>
      <c r="G13" s="10"/>
      <c r="H13" s="10"/>
      <c r="I13" s="20"/>
      <c r="K13" s="29"/>
      <c r="L13" s="29"/>
      <c r="M13" s="29"/>
      <c r="N13" s="29"/>
    </row>
    <row r="14" spans="1:14">
      <c r="B14" s="31"/>
      <c r="C14" s="31"/>
      <c r="D14" s="10"/>
      <c r="E14" s="10"/>
      <c r="F14" s="10"/>
      <c r="G14" s="10"/>
      <c r="H14" s="10"/>
      <c r="I14" s="20"/>
      <c r="K14" s="29"/>
      <c r="L14" s="29"/>
      <c r="M14" s="29"/>
      <c r="N14" s="29"/>
    </row>
    <row r="15" spans="1:14" ht="14.85" customHeight="1">
      <c r="B15" s="95" t="s">
        <v>56</v>
      </c>
      <c r="C15" s="95"/>
      <c r="D15" s="95"/>
      <c r="E15" s="95"/>
      <c r="F15" s="95"/>
      <c r="G15" s="95"/>
      <c r="H15" s="95"/>
      <c r="I15" s="95"/>
      <c r="K15" s="29"/>
      <c r="L15" s="29"/>
      <c r="M15" s="29"/>
      <c r="N15" s="29"/>
    </row>
    <row r="16" spans="1:14">
      <c r="K16" s="29"/>
      <c r="L16" s="29"/>
      <c r="M16" s="29"/>
      <c r="N16" s="29"/>
    </row>
    <row r="17" spans="2:17" ht="10.35" customHeight="1">
      <c r="D17" s="4"/>
      <c r="E17" s="55"/>
      <c r="F17" s="55"/>
    </row>
    <row r="18" spans="2:17">
      <c r="B18" s="5"/>
      <c r="C18" s="5"/>
      <c r="D18" s="6">
        <v>2022</v>
      </c>
      <c r="E18" s="7">
        <v>2021</v>
      </c>
      <c r="F18" s="7">
        <v>2020</v>
      </c>
      <c r="G18" s="7">
        <v>2019</v>
      </c>
      <c r="H18" s="7">
        <v>2018</v>
      </c>
      <c r="I18" s="7">
        <v>2017</v>
      </c>
    </row>
    <row r="19" spans="2:17">
      <c r="B19" s="115" t="s">
        <v>57</v>
      </c>
      <c r="C19" s="115"/>
      <c r="D19" s="52">
        <f>D10</f>
        <v>0.53395283784483805</v>
      </c>
      <c r="E19" s="99">
        <f>E10</f>
        <v>0.5147347566836683</v>
      </c>
      <c r="F19" s="32">
        <f>F10</f>
        <v>0.5269154768097245</v>
      </c>
      <c r="G19" s="33">
        <f>G10</f>
        <v>0.51050680907711254</v>
      </c>
      <c r="H19" s="33">
        <f t="shared" ref="H19:I19" si="0">H10</f>
        <v>0.51131243783790059</v>
      </c>
      <c r="I19" s="33">
        <f t="shared" si="0"/>
        <v>0.49711401034987102</v>
      </c>
    </row>
    <row r="20" spans="2:17">
      <c r="B20" s="116" t="s">
        <v>3</v>
      </c>
      <c r="C20" s="116"/>
      <c r="D20" s="53">
        <v>0.57825877602395748</v>
      </c>
      <c r="E20" s="100">
        <v>0.56106709488597362</v>
      </c>
      <c r="F20" s="67">
        <v>0.56747751776268829</v>
      </c>
      <c r="G20" s="67">
        <v>0.55567934801463437</v>
      </c>
      <c r="H20" s="34">
        <v>0.55719836428469327</v>
      </c>
      <c r="I20" s="34">
        <v>0.53523213902606692</v>
      </c>
    </row>
    <row r="21" spans="2:17">
      <c r="B21" s="116" t="s">
        <v>4</v>
      </c>
      <c r="C21" s="116"/>
      <c r="D21" s="53">
        <v>0.34819497200343619</v>
      </c>
      <c r="E21" s="100">
        <v>0.29229915965503012</v>
      </c>
      <c r="F21" s="67">
        <v>0.29880954371415674</v>
      </c>
      <c r="G21" s="67">
        <v>0.29443624786457523</v>
      </c>
      <c r="H21" s="34">
        <v>0.29359624949589996</v>
      </c>
      <c r="I21" s="34">
        <v>0.29359624949589996</v>
      </c>
    </row>
    <row r="22" spans="2:17">
      <c r="B22" s="116" t="s">
        <v>5</v>
      </c>
      <c r="C22" s="116"/>
      <c r="D22" s="53">
        <v>0.45411327811211927</v>
      </c>
      <c r="E22" s="100">
        <v>0.48727210574293528</v>
      </c>
      <c r="F22" s="67">
        <v>0.51366216297891742</v>
      </c>
      <c r="G22" s="67">
        <v>0.44326046525808716</v>
      </c>
      <c r="H22" s="34">
        <v>0.40063540052010604</v>
      </c>
      <c r="I22" s="34">
        <v>0.37677498844909901</v>
      </c>
    </row>
    <row r="23" spans="2:17" ht="10.35" customHeight="1">
      <c r="B23" s="10"/>
      <c r="C23" s="10"/>
      <c r="D23" s="19"/>
      <c r="E23" s="56"/>
      <c r="F23" s="56"/>
      <c r="G23" s="26"/>
      <c r="H23" s="26"/>
      <c r="I23" s="10"/>
    </row>
    <row r="26" spans="2:17" ht="18.600000000000001" customHeight="1">
      <c r="B26" s="119" t="s">
        <v>47</v>
      </c>
      <c r="C26" s="119"/>
      <c r="D26" s="119"/>
      <c r="E26" s="119"/>
      <c r="F26" s="119"/>
      <c r="G26" s="119"/>
      <c r="H26" s="119"/>
      <c r="I26" s="119"/>
    </row>
    <row r="28" spans="2:17" ht="22.35" customHeight="1">
      <c r="B28" s="120"/>
      <c r="C28" s="121" t="s">
        <v>48</v>
      </c>
      <c r="D28" s="121"/>
      <c r="E28" s="121"/>
      <c r="F28" s="121"/>
      <c r="G28" s="121"/>
      <c r="H28" s="121"/>
      <c r="I28" s="121"/>
      <c r="K28" s="108"/>
      <c r="L28" s="108"/>
      <c r="M28" s="108"/>
      <c r="N28" s="108"/>
      <c r="O28" s="108"/>
      <c r="P28" s="108"/>
      <c r="Q28" s="108"/>
    </row>
    <row r="29" spans="2:17" ht="22.35" customHeight="1">
      <c r="B29" s="120"/>
      <c r="C29" s="121"/>
      <c r="D29" s="121"/>
      <c r="E29" s="121"/>
      <c r="F29" s="121"/>
      <c r="G29" s="121"/>
      <c r="H29" s="121"/>
      <c r="I29" s="121"/>
      <c r="K29" s="108"/>
      <c r="L29" s="108"/>
      <c r="M29" s="108"/>
      <c r="N29" s="108"/>
      <c r="O29" s="108"/>
      <c r="P29" s="108"/>
      <c r="Q29" s="108"/>
    </row>
    <row r="30" spans="2:17" ht="22.35" customHeight="1">
      <c r="B30" s="120"/>
      <c r="C30" s="121"/>
      <c r="D30" s="121"/>
      <c r="E30" s="121"/>
      <c r="F30" s="121"/>
      <c r="G30" s="121"/>
      <c r="H30" s="121"/>
      <c r="I30" s="121"/>
      <c r="K30" s="108"/>
      <c r="L30" s="108"/>
      <c r="M30" s="108"/>
      <c r="N30" s="108"/>
      <c r="O30" s="108"/>
      <c r="P30" s="108"/>
      <c r="Q30" s="108"/>
    </row>
    <row r="31" spans="2:17" ht="39.75" customHeight="1">
      <c r="B31" s="120"/>
      <c r="C31" s="121"/>
      <c r="D31" s="121"/>
      <c r="E31" s="121"/>
      <c r="F31" s="121"/>
      <c r="G31" s="121"/>
      <c r="H31" s="121"/>
      <c r="I31" s="121"/>
      <c r="K31" s="108"/>
      <c r="L31" s="108"/>
      <c r="M31" s="108"/>
      <c r="N31" s="108"/>
      <c r="O31" s="108"/>
      <c r="P31" s="108"/>
      <c r="Q31" s="108"/>
    </row>
    <row r="32" spans="2:17" ht="22.35" customHeight="1">
      <c r="B32" s="120"/>
      <c r="C32" s="121" t="s">
        <v>49</v>
      </c>
      <c r="D32" s="121"/>
      <c r="E32" s="121"/>
      <c r="F32" s="121"/>
      <c r="G32" s="121"/>
      <c r="H32" s="121"/>
      <c r="I32" s="121"/>
      <c r="K32" s="108"/>
      <c r="L32" s="108"/>
      <c r="M32" s="108"/>
      <c r="N32" s="108"/>
      <c r="O32" s="108"/>
      <c r="P32" s="108"/>
      <c r="Q32" s="108"/>
    </row>
    <row r="33" spans="2:17" ht="22.35" customHeight="1">
      <c r="B33" s="120"/>
      <c r="C33" s="121"/>
      <c r="D33" s="121"/>
      <c r="E33" s="121"/>
      <c r="F33" s="121"/>
      <c r="G33" s="121"/>
      <c r="H33" s="121"/>
      <c r="I33" s="121"/>
      <c r="K33" s="108"/>
      <c r="L33" s="108"/>
      <c r="M33" s="108"/>
      <c r="N33" s="108"/>
      <c r="O33" s="108"/>
      <c r="P33" s="108"/>
      <c r="Q33" s="108"/>
    </row>
    <row r="34" spans="2:17" ht="22.35" customHeight="1">
      <c r="B34" s="120"/>
      <c r="C34" s="121"/>
      <c r="D34" s="121"/>
      <c r="E34" s="121"/>
      <c r="F34" s="121"/>
      <c r="G34" s="121"/>
      <c r="H34" s="121"/>
      <c r="I34" s="121"/>
      <c r="K34" s="108"/>
      <c r="L34" s="108"/>
      <c r="M34" s="108"/>
      <c r="N34" s="108"/>
      <c r="O34" s="108"/>
      <c r="P34" s="108"/>
      <c r="Q34" s="108"/>
    </row>
    <row r="35" spans="2:17" ht="22.35" customHeight="1">
      <c r="B35" s="120"/>
      <c r="C35" s="121"/>
      <c r="D35" s="121"/>
      <c r="E35" s="121"/>
      <c r="F35" s="121"/>
      <c r="G35" s="121"/>
      <c r="H35" s="121"/>
      <c r="I35" s="121"/>
      <c r="K35" s="108"/>
      <c r="L35" s="108"/>
      <c r="M35" s="108"/>
      <c r="N35" s="108"/>
      <c r="O35" s="108"/>
      <c r="P35" s="108"/>
      <c r="Q35" s="108"/>
    </row>
    <row r="36" spans="2:17" ht="22.35" customHeight="1">
      <c r="B36" s="120"/>
      <c r="C36" s="121" t="s">
        <v>59</v>
      </c>
      <c r="D36" s="121"/>
      <c r="E36" s="121"/>
      <c r="F36" s="121"/>
      <c r="G36" s="121"/>
      <c r="H36" s="121"/>
      <c r="I36" s="121"/>
    </row>
    <row r="37" spans="2:17" ht="22.35" customHeight="1">
      <c r="B37" s="120"/>
      <c r="C37" s="121"/>
      <c r="D37" s="121"/>
      <c r="E37" s="121"/>
      <c r="F37" s="121"/>
      <c r="G37" s="121"/>
      <c r="H37" s="121"/>
      <c r="I37" s="121"/>
      <c r="K37" s="108"/>
      <c r="L37" s="108"/>
      <c r="M37" s="108"/>
      <c r="N37" s="108"/>
      <c r="O37" s="108"/>
      <c r="P37" s="108"/>
      <c r="Q37" s="108"/>
    </row>
    <row r="38" spans="2:17" ht="22.35" customHeight="1">
      <c r="B38" s="120"/>
      <c r="C38" s="121"/>
      <c r="D38" s="121"/>
      <c r="E38" s="121"/>
      <c r="F38" s="121"/>
      <c r="G38" s="121"/>
      <c r="H38" s="121"/>
      <c r="I38" s="121"/>
      <c r="K38" s="108"/>
      <c r="L38" s="108"/>
      <c r="M38" s="108"/>
      <c r="N38" s="108"/>
      <c r="O38" s="108"/>
      <c r="P38" s="108"/>
      <c r="Q38" s="108"/>
    </row>
    <row r="39" spans="2:17" ht="22.35" customHeight="1">
      <c r="B39" s="120"/>
      <c r="C39" s="121"/>
      <c r="D39" s="121"/>
      <c r="E39" s="121"/>
      <c r="F39" s="121"/>
      <c r="G39" s="121"/>
      <c r="H39" s="121"/>
      <c r="I39" s="121"/>
      <c r="K39" s="108"/>
      <c r="L39" s="108"/>
      <c r="M39" s="108"/>
      <c r="N39" s="108"/>
      <c r="O39" s="108"/>
      <c r="P39" s="108"/>
      <c r="Q39" s="108"/>
    </row>
    <row r="40" spans="2:17" ht="22.35" customHeight="1">
      <c r="B40" s="120"/>
      <c r="C40" s="121" t="s">
        <v>60</v>
      </c>
      <c r="D40" s="121"/>
      <c r="E40" s="121"/>
      <c r="F40" s="121"/>
      <c r="G40" s="121"/>
      <c r="H40" s="121"/>
      <c r="I40" s="121"/>
      <c r="K40" s="108"/>
      <c r="L40" s="108"/>
      <c r="M40" s="108"/>
      <c r="N40" s="108"/>
      <c r="O40" s="108"/>
      <c r="P40" s="108"/>
      <c r="Q40" s="108"/>
    </row>
    <row r="41" spans="2:17" ht="22.35" customHeight="1">
      <c r="B41" s="120"/>
      <c r="C41" s="121"/>
      <c r="D41" s="121"/>
      <c r="E41" s="121"/>
      <c r="F41" s="121"/>
      <c r="G41" s="121"/>
      <c r="H41" s="121"/>
      <c r="I41" s="121"/>
      <c r="K41" s="108"/>
      <c r="L41" s="108"/>
      <c r="M41" s="108"/>
      <c r="N41" s="108"/>
      <c r="O41" s="108"/>
      <c r="P41" s="108"/>
      <c r="Q41" s="108"/>
    </row>
    <row r="42" spans="2:17" ht="22.35" customHeight="1">
      <c r="B42" s="120"/>
      <c r="C42" s="121"/>
      <c r="D42" s="121"/>
      <c r="E42" s="121"/>
      <c r="F42" s="121"/>
      <c r="G42" s="121"/>
      <c r="H42" s="121"/>
      <c r="I42" s="121"/>
      <c r="K42" s="108"/>
      <c r="L42" s="108"/>
      <c r="M42" s="108"/>
      <c r="N42" s="108"/>
      <c r="O42" s="108"/>
      <c r="P42" s="108"/>
      <c r="Q42" s="108"/>
    </row>
    <row r="43" spans="2:17" ht="22.35" customHeight="1">
      <c r="B43" s="120"/>
      <c r="C43" s="121"/>
      <c r="D43" s="121"/>
      <c r="E43" s="121"/>
      <c r="F43" s="121"/>
      <c r="G43" s="121"/>
      <c r="H43" s="121"/>
      <c r="I43" s="121"/>
      <c r="K43" s="108"/>
      <c r="L43" s="108"/>
      <c r="M43" s="108"/>
      <c r="N43" s="108"/>
      <c r="O43" s="108"/>
      <c r="P43" s="108"/>
      <c r="Q43" s="108"/>
    </row>
    <row r="44" spans="2:17">
      <c r="K44" s="108"/>
      <c r="L44" s="108"/>
      <c r="M44" s="108"/>
      <c r="N44" s="108"/>
      <c r="O44" s="108"/>
      <c r="P44" s="108"/>
      <c r="Q44" s="108"/>
    </row>
  </sheetData>
  <mergeCells count="17">
    <mergeCell ref="B26:I26"/>
    <mergeCell ref="B40:B43"/>
    <mergeCell ref="C40:I43"/>
    <mergeCell ref="B28:B31"/>
    <mergeCell ref="C28:I31"/>
    <mergeCell ref="B32:B35"/>
    <mergeCell ref="C32:I35"/>
    <mergeCell ref="B36:B39"/>
    <mergeCell ref="C36:I39"/>
    <mergeCell ref="B19:C19"/>
    <mergeCell ref="B20:C20"/>
    <mergeCell ref="B21:C21"/>
    <mergeCell ref="B22:C22"/>
    <mergeCell ref="A3:A4"/>
    <mergeCell ref="B3:C3"/>
    <mergeCell ref="B10:C10"/>
    <mergeCell ref="B11:C11"/>
  </mergeCells>
  <conditionalFormatting sqref="F10:I11">
    <cfRule type="dataBar" priority="4">
      <dataBar>
        <cfvo type="min"/>
        <cfvo type="num" val="1"/>
        <color rgb="FFFFD7D7"/>
      </dataBar>
      <extLst>
        <ext xmlns:x14="http://schemas.microsoft.com/office/spreadsheetml/2009/9/main" uri="{B025F937-C7B1-47D3-B67F-A62EFF666E3E}">
          <x14:id>{563D25B3-B2E7-4A09-9E08-9FC5F12867F5}</x14:id>
        </ext>
      </extLst>
    </cfRule>
  </conditionalFormatting>
  <conditionalFormatting sqref="D10:E11">
    <cfRule type="dataBar" priority="3">
      <dataBar>
        <cfvo type="min"/>
        <cfvo type="num" val="1"/>
        <color rgb="FFFFD7D7"/>
      </dataBar>
      <extLst>
        <ext xmlns:x14="http://schemas.microsoft.com/office/spreadsheetml/2009/9/main" uri="{B025F937-C7B1-47D3-B67F-A62EFF666E3E}">
          <x14:id>{0C48F3BE-E190-4FEE-A2D4-0AA2E1E3ED5B}</x14:id>
        </ext>
      </extLst>
    </cfRule>
  </conditionalFormatting>
  <conditionalFormatting sqref="F20:I22">
    <cfRule type="dataBar" priority="2">
      <dataBar>
        <cfvo type="min"/>
        <cfvo type="num" val="1"/>
        <color rgb="FFFFD7D7"/>
      </dataBar>
      <extLst>
        <ext xmlns:x14="http://schemas.microsoft.com/office/spreadsheetml/2009/9/main" uri="{B025F937-C7B1-47D3-B67F-A62EFF666E3E}">
          <x14:id>{4D11895D-03EA-436E-AC15-E19FE715E62A}</x14:id>
        </ext>
      </extLst>
    </cfRule>
  </conditionalFormatting>
  <conditionalFormatting sqref="D20:E22">
    <cfRule type="dataBar" priority="1">
      <dataBar>
        <cfvo type="min"/>
        <cfvo type="num" val="1"/>
        <color rgb="FFFFD7D7"/>
      </dataBar>
      <extLst>
        <ext xmlns:x14="http://schemas.microsoft.com/office/spreadsheetml/2009/9/main" uri="{B025F937-C7B1-47D3-B67F-A62EFF666E3E}">
          <x14:id>{78994082-DF45-407C-9FD8-F90D540CDCC7}</x14:id>
        </ext>
      </extLst>
    </cfRule>
  </conditionalFormatting>
  <hyperlinks>
    <hyperlink ref="A3:A4" location="Index!A1" display="INDEX" xr:uid="{8F90AEA6-996C-419B-99F7-11DCE7F44955}"/>
  </hyperlinks>
  <pageMargins left="0.7" right="0.7" top="0.75" bottom="0.75" header="0.51180555555555496" footer="0.51180555555555496"/>
  <pageSetup paperSize="9" scale="80" firstPageNumber="0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63D25B3-B2E7-4A09-9E08-9FC5F12867F5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F10:I11</xm:sqref>
        </x14:conditionalFormatting>
        <x14:conditionalFormatting xmlns:xm="http://schemas.microsoft.com/office/excel/2006/main">
          <x14:cfRule type="dataBar" id="{0C48F3BE-E190-4FEE-A2D4-0AA2E1E3ED5B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D10:E11</xm:sqref>
        </x14:conditionalFormatting>
        <x14:conditionalFormatting xmlns:xm="http://schemas.microsoft.com/office/excel/2006/main">
          <x14:cfRule type="dataBar" id="{4D11895D-03EA-436E-AC15-E19FE715E62A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F20:I22</xm:sqref>
        </x14:conditionalFormatting>
        <x14:conditionalFormatting xmlns:xm="http://schemas.microsoft.com/office/excel/2006/main">
          <x14:cfRule type="dataBar" id="{78994082-DF45-407C-9FD8-F90D540CDCC7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D20:E22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3:AMM26"/>
  <sheetViews>
    <sheetView showGridLines="0" zoomScaleNormal="100" workbookViewId="0"/>
  </sheetViews>
  <sheetFormatPr baseColWidth="10" defaultColWidth="9" defaultRowHeight="15.75"/>
  <cols>
    <col min="1" max="1" width="8.5" style="1" customWidth="1"/>
    <col min="2" max="2" width="36" style="1" customWidth="1"/>
    <col min="3" max="8" width="12" style="1" customWidth="1"/>
    <col min="9" max="1027" width="10.75" style="1" customWidth="1"/>
  </cols>
  <sheetData>
    <row r="3" spans="1:8">
      <c r="A3" s="113" t="s">
        <v>52</v>
      </c>
      <c r="B3" s="2" t="s">
        <v>0</v>
      </c>
    </row>
    <row r="4" spans="1:8">
      <c r="A4" s="114"/>
    </row>
    <row r="6" spans="1:8">
      <c r="B6" s="95" t="s">
        <v>61</v>
      </c>
      <c r="C6" s="95"/>
      <c r="D6" s="95"/>
      <c r="E6" s="95"/>
      <c r="F6" s="95"/>
      <c r="G6" s="95"/>
      <c r="H6" s="95"/>
    </row>
    <row r="8" spans="1:8" ht="9.75" customHeight="1">
      <c r="C8" s="4"/>
      <c r="D8" s="55"/>
      <c r="E8" s="55"/>
    </row>
    <row r="9" spans="1:8">
      <c r="B9" s="5"/>
      <c r="C9" s="6">
        <v>2022</v>
      </c>
      <c r="D9" s="7">
        <v>2021</v>
      </c>
      <c r="E9" s="7">
        <v>2020</v>
      </c>
      <c r="F9" s="7">
        <v>2019</v>
      </c>
      <c r="G9" s="7">
        <v>2018</v>
      </c>
      <c r="H9" s="7">
        <v>2017</v>
      </c>
    </row>
    <row r="10" spans="1:8">
      <c r="B10" s="18" t="s">
        <v>62</v>
      </c>
      <c r="C10" s="62">
        <f t="shared" ref="C10:H10" si="0">SUM(C11:C14)</f>
        <v>3462976</v>
      </c>
      <c r="D10" s="101">
        <f t="shared" si="0"/>
        <v>3349638</v>
      </c>
      <c r="E10" s="63">
        <f t="shared" si="0"/>
        <v>3224003</v>
      </c>
      <c r="F10" s="63">
        <f t="shared" si="0"/>
        <v>3170868</v>
      </c>
      <c r="G10" s="63">
        <f t="shared" si="0"/>
        <v>3023891</v>
      </c>
      <c r="H10" s="63">
        <f t="shared" si="0"/>
        <v>2806145</v>
      </c>
    </row>
    <row r="11" spans="1:8">
      <c r="B11" s="42" t="s">
        <v>3</v>
      </c>
      <c r="C11" s="64">
        <v>2597196</v>
      </c>
      <c r="D11" s="65">
        <v>2528077</v>
      </c>
      <c r="E11" s="65">
        <v>2463171</v>
      </c>
      <c r="F11" s="66">
        <v>2419544</v>
      </c>
      <c r="G11" s="66">
        <v>2335568</v>
      </c>
      <c r="H11" s="66">
        <v>2207070</v>
      </c>
    </row>
    <row r="12" spans="1:8">
      <c r="B12" s="42" t="s">
        <v>4</v>
      </c>
      <c r="C12" s="64">
        <v>752170</v>
      </c>
      <c r="D12" s="65">
        <v>712052</v>
      </c>
      <c r="E12" s="65">
        <v>662393</v>
      </c>
      <c r="F12" s="66">
        <v>622912</v>
      </c>
      <c r="G12" s="66">
        <v>568157</v>
      </c>
      <c r="H12" s="66">
        <v>505163</v>
      </c>
    </row>
    <row r="13" spans="1:8">
      <c r="B13" s="42" t="s">
        <v>5</v>
      </c>
      <c r="C13" s="64">
        <v>109576</v>
      </c>
      <c r="D13" s="65">
        <v>104753</v>
      </c>
      <c r="E13" s="65">
        <v>89163</v>
      </c>
      <c r="F13" s="66">
        <v>69460</v>
      </c>
      <c r="G13" s="66">
        <v>32947</v>
      </c>
      <c r="H13" s="66">
        <v>5450</v>
      </c>
    </row>
    <row r="14" spans="1:8">
      <c r="B14" s="42" t="s">
        <v>6</v>
      </c>
      <c r="C14" s="64">
        <v>4034</v>
      </c>
      <c r="D14" s="65">
        <v>4756</v>
      </c>
      <c r="E14" s="65">
        <v>9276</v>
      </c>
      <c r="F14" s="66">
        <v>58952</v>
      </c>
      <c r="G14" s="66">
        <v>87219</v>
      </c>
      <c r="H14" s="66">
        <v>88462</v>
      </c>
    </row>
    <row r="15" spans="1:8" ht="10.35" customHeight="1">
      <c r="B15" s="10"/>
      <c r="C15" s="19"/>
      <c r="D15" s="56"/>
      <c r="E15" s="56"/>
      <c r="F15" s="26"/>
      <c r="G15" s="26"/>
      <c r="H15" s="10"/>
    </row>
    <row r="18" spans="2:8">
      <c r="B18" s="104" t="s">
        <v>50</v>
      </c>
      <c r="C18" s="105"/>
      <c r="D18" s="105"/>
      <c r="E18" s="105"/>
      <c r="F18" s="105"/>
      <c r="G18" s="105"/>
      <c r="H18" s="105"/>
    </row>
    <row r="19" spans="2:8">
      <c r="B19" s="10"/>
      <c r="C19" s="10"/>
      <c r="D19" s="10"/>
      <c r="E19" s="10"/>
      <c r="F19" s="10"/>
      <c r="G19" s="10"/>
      <c r="H19" s="10"/>
    </row>
    <row r="20" spans="2:8" ht="9.75" customHeight="1">
      <c r="C20" s="4"/>
      <c r="D20" s="55"/>
      <c r="E20" s="55"/>
    </row>
    <row r="21" spans="2:8">
      <c r="B21" s="5"/>
      <c r="C21" s="48">
        <v>2022</v>
      </c>
      <c r="D21" s="102">
        <v>2021</v>
      </c>
      <c r="E21" s="7">
        <v>2020</v>
      </c>
      <c r="F21" s="7">
        <v>2019</v>
      </c>
      <c r="G21" s="7">
        <v>2018</v>
      </c>
      <c r="H21" s="7">
        <v>2017</v>
      </c>
    </row>
    <row r="22" spans="2:8">
      <c r="B22" s="21" t="s">
        <v>51</v>
      </c>
      <c r="C22" s="62">
        <v>2538</v>
      </c>
      <c r="D22" s="101">
        <v>2579</v>
      </c>
      <c r="E22" s="63">
        <v>2508</v>
      </c>
      <c r="F22" s="63">
        <v>2399</v>
      </c>
      <c r="G22" s="63">
        <v>2273</v>
      </c>
      <c r="H22" s="63">
        <v>2099</v>
      </c>
    </row>
    <row r="23" spans="2:8">
      <c r="B23" s="9" t="s">
        <v>24</v>
      </c>
      <c r="C23" s="51">
        <f>1460/C22</f>
        <v>0.57525610717100084</v>
      </c>
      <c r="D23" s="103">
        <f>1481/D22</f>
        <v>0.57425358666149673</v>
      </c>
      <c r="E23" s="35">
        <f>1422/E22</f>
        <v>0.56698564593301437</v>
      </c>
      <c r="F23" s="35">
        <f>1358/F22</f>
        <v>0.56606919549812418</v>
      </c>
      <c r="G23" s="35">
        <f>1314/G22</f>
        <v>0.57809062912450504</v>
      </c>
      <c r="H23" s="35">
        <f>1235/H22</f>
        <v>0.58837541686517392</v>
      </c>
    </row>
    <row r="24" spans="2:8">
      <c r="B24" s="9" t="s">
        <v>25</v>
      </c>
      <c r="C24" s="51">
        <f>1078/C22</f>
        <v>0.42474389282899921</v>
      </c>
      <c r="D24" s="103">
        <f>1098/D22</f>
        <v>0.42574641333850327</v>
      </c>
      <c r="E24" s="35">
        <f>1086/E22</f>
        <v>0.43301435406698563</v>
      </c>
      <c r="F24" s="35">
        <f>1041/F22</f>
        <v>0.43393080450187577</v>
      </c>
      <c r="G24" s="35">
        <f>959/G22</f>
        <v>0.42190937087549496</v>
      </c>
      <c r="H24" s="35">
        <f>864/H22</f>
        <v>0.41162458313482608</v>
      </c>
    </row>
    <row r="25" spans="2:8">
      <c r="B25" s="36" t="s">
        <v>23</v>
      </c>
      <c r="C25" s="51">
        <v>0.97199999999999998</v>
      </c>
      <c r="D25" s="103">
        <v>0.95299999999999996</v>
      </c>
      <c r="E25" s="35">
        <v>0.94599999999999995</v>
      </c>
      <c r="F25" s="35">
        <v>0.92799999999999994</v>
      </c>
      <c r="G25" s="35">
        <v>0.92500000000000004</v>
      </c>
      <c r="H25" s="35">
        <v>0.92599999999999993</v>
      </c>
    </row>
    <row r="26" spans="2:8" ht="10.35" customHeight="1">
      <c r="B26" s="10"/>
      <c r="C26" s="19"/>
      <c r="D26" s="56"/>
      <c r="E26" s="56"/>
      <c r="F26" s="26"/>
      <c r="G26" s="26"/>
      <c r="H26" s="10"/>
    </row>
  </sheetData>
  <mergeCells count="1">
    <mergeCell ref="A3:A4"/>
  </mergeCells>
  <conditionalFormatting sqref="G11:H11">
    <cfRule type="dataBar" priority="18">
      <dataBar>
        <cfvo type="min"/>
        <cfvo type="num" val="3000000"/>
        <color rgb="FFFFD7D7"/>
      </dataBar>
      <extLst>
        <ext xmlns:x14="http://schemas.microsoft.com/office/spreadsheetml/2009/9/main" uri="{B025F937-C7B1-47D3-B67F-A62EFF666E3E}">
          <x14:id>{9744AF62-FB5E-4A79-89F1-5AC12823F576}</x14:id>
        </ext>
      </extLst>
    </cfRule>
  </conditionalFormatting>
  <conditionalFormatting sqref="G12:H12">
    <cfRule type="dataBar" priority="19">
      <dataBar>
        <cfvo type="min"/>
        <cfvo type="num" val="1500000"/>
        <color rgb="FFFFD7D7"/>
      </dataBar>
      <extLst>
        <ext xmlns:x14="http://schemas.microsoft.com/office/spreadsheetml/2009/9/main" uri="{B025F937-C7B1-47D3-B67F-A62EFF666E3E}">
          <x14:id>{BFC3CA46-8279-4515-95D2-30835AAF876D}</x14:id>
        </ext>
      </extLst>
    </cfRule>
  </conditionalFormatting>
  <conditionalFormatting sqref="G13:H14">
    <cfRule type="dataBar" priority="20">
      <dataBar>
        <cfvo type="min"/>
        <cfvo type="num" val="600000"/>
        <color rgb="FFFFD7D7"/>
      </dataBar>
      <extLst>
        <ext xmlns:x14="http://schemas.microsoft.com/office/spreadsheetml/2009/9/main" uri="{B025F937-C7B1-47D3-B67F-A62EFF666E3E}">
          <x14:id>{78E17ECC-5AD6-4140-94F1-2034ABA5452D}</x14:id>
        </ext>
      </extLst>
    </cfRule>
  </conditionalFormatting>
  <conditionalFormatting sqref="G23:H24">
    <cfRule type="dataBar" priority="21">
      <dataBar>
        <cfvo type="min"/>
        <cfvo type="num" val="1"/>
        <color rgb="FFFFD7D7"/>
      </dataBar>
      <extLst>
        <ext xmlns:x14="http://schemas.microsoft.com/office/spreadsheetml/2009/9/main" uri="{B025F937-C7B1-47D3-B67F-A62EFF666E3E}">
          <x14:id>{DCDB7547-5F5F-40CA-AFB7-4EDFB0878996}</x14:id>
        </ext>
      </extLst>
    </cfRule>
  </conditionalFormatting>
  <conditionalFormatting sqref="G25:H25">
    <cfRule type="dataBar" priority="22">
      <dataBar>
        <cfvo type="min"/>
        <cfvo type="num" val="1"/>
        <color rgb="FFFFD7D7"/>
      </dataBar>
      <extLst>
        <ext xmlns:x14="http://schemas.microsoft.com/office/spreadsheetml/2009/9/main" uri="{B025F937-C7B1-47D3-B67F-A62EFF666E3E}">
          <x14:id>{924CA0C8-5FF1-4675-AD28-50E4806D44A5}</x14:id>
        </ext>
      </extLst>
    </cfRule>
  </conditionalFormatting>
  <conditionalFormatting sqref="C11:E11">
    <cfRule type="dataBar" priority="14">
      <dataBar>
        <cfvo type="min"/>
        <cfvo type="num" val="3000000"/>
        <color rgb="FFFFD7D7"/>
      </dataBar>
      <extLst>
        <ext xmlns:x14="http://schemas.microsoft.com/office/spreadsheetml/2009/9/main" uri="{B025F937-C7B1-47D3-B67F-A62EFF666E3E}">
          <x14:id>{7438469A-95A4-408C-AD9B-D33710A33B35}</x14:id>
        </ext>
      </extLst>
    </cfRule>
  </conditionalFormatting>
  <conditionalFormatting sqref="C12:E12">
    <cfRule type="dataBar" priority="15">
      <dataBar>
        <cfvo type="min"/>
        <cfvo type="num" val="1500000"/>
        <color rgb="FFFFD7D7"/>
      </dataBar>
      <extLst>
        <ext xmlns:x14="http://schemas.microsoft.com/office/spreadsheetml/2009/9/main" uri="{B025F937-C7B1-47D3-B67F-A62EFF666E3E}">
          <x14:id>{3D8DACF6-FF97-4C6E-9C40-1F97BC22FC1E}</x14:id>
        </ext>
      </extLst>
    </cfRule>
  </conditionalFormatting>
  <conditionalFormatting sqref="C13:E14">
    <cfRule type="dataBar" priority="16">
      <dataBar>
        <cfvo type="min"/>
        <cfvo type="num" val="600000"/>
        <color rgb="FFFFD7D7"/>
      </dataBar>
      <extLst>
        <ext xmlns:x14="http://schemas.microsoft.com/office/spreadsheetml/2009/9/main" uri="{B025F937-C7B1-47D3-B67F-A62EFF666E3E}">
          <x14:id>{02154773-6A94-4CEC-B8D3-F4279FF31563}</x14:id>
        </ext>
      </extLst>
    </cfRule>
  </conditionalFormatting>
  <conditionalFormatting sqref="D23:D24">
    <cfRule type="dataBar" priority="12">
      <dataBar>
        <cfvo type="min"/>
        <cfvo type="num" val="1"/>
        <color rgb="FFFFD7D7"/>
      </dataBar>
      <extLst>
        <ext xmlns:x14="http://schemas.microsoft.com/office/spreadsheetml/2009/9/main" uri="{B025F937-C7B1-47D3-B67F-A62EFF666E3E}">
          <x14:id>{19F0DE8B-6252-455E-B173-B2E1015EDA2B}</x14:id>
        </ext>
      </extLst>
    </cfRule>
  </conditionalFormatting>
  <conditionalFormatting sqref="C25:D25">
    <cfRule type="dataBar" priority="13">
      <dataBar>
        <cfvo type="min"/>
        <cfvo type="num" val="1"/>
        <color rgb="FFFFD7D7"/>
      </dataBar>
      <extLst>
        <ext xmlns:x14="http://schemas.microsoft.com/office/spreadsheetml/2009/9/main" uri="{B025F937-C7B1-47D3-B67F-A62EFF666E3E}">
          <x14:id>{B05D3D59-191C-4D0D-A2F9-F4E82C5B312D}</x14:id>
        </ext>
      </extLst>
    </cfRule>
  </conditionalFormatting>
  <conditionalFormatting sqref="F11">
    <cfRule type="dataBar" priority="9">
      <dataBar>
        <cfvo type="min"/>
        <cfvo type="num" val="3000000"/>
        <color rgb="FFFFD7D7"/>
      </dataBar>
      <extLst>
        <ext xmlns:x14="http://schemas.microsoft.com/office/spreadsheetml/2009/9/main" uri="{B025F937-C7B1-47D3-B67F-A62EFF666E3E}">
          <x14:id>{CB010342-428F-462E-930B-C1412CBEA4AD}</x14:id>
        </ext>
      </extLst>
    </cfRule>
  </conditionalFormatting>
  <conditionalFormatting sqref="F12">
    <cfRule type="dataBar" priority="10">
      <dataBar>
        <cfvo type="min"/>
        <cfvo type="num" val="1500000"/>
        <color rgb="FFFFD7D7"/>
      </dataBar>
      <extLst>
        <ext xmlns:x14="http://schemas.microsoft.com/office/spreadsheetml/2009/9/main" uri="{B025F937-C7B1-47D3-B67F-A62EFF666E3E}">
          <x14:id>{7228A22C-4BD6-4B7A-A42E-C471D3581858}</x14:id>
        </ext>
      </extLst>
    </cfRule>
  </conditionalFormatting>
  <conditionalFormatting sqref="F13:F14">
    <cfRule type="dataBar" priority="11">
      <dataBar>
        <cfvo type="min"/>
        <cfvo type="num" val="600000"/>
        <color rgb="FFFFD7D7"/>
      </dataBar>
      <extLst>
        <ext xmlns:x14="http://schemas.microsoft.com/office/spreadsheetml/2009/9/main" uri="{B025F937-C7B1-47D3-B67F-A62EFF666E3E}">
          <x14:id>{B198A964-6EF9-417D-B7AB-13B1ED2C2050}</x14:id>
        </ext>
      </extLst>
    </cfRule>
  </conditionalFormatting>
  <conditionalFormatting sqref="E23:F24">
    <cfRule type="dataBar" priority="3">
      <dataBar>
        <cfvo type="min"/>
        <cfvo type="num" val="1"/>
        <color rgb="FFFFD7D7"/>
      </dataBar>
      <extLst>
        <ext xmlns:x14="http://schemas.microsoft.com/office/spreadsheetml/2009/9/main" uri="{B025F937-C7B1-47D3-B67F-A62EFF666E3E}">
          <x14:id>{A73F272D-8B72-4935-9930-9A32C2F4A6BA}</x14:id>
        </ext>
      </extLst>
    </cfRule>
  </conditionalFormatting>
  <conditionalFormatting sqref="E25:F25">
    <cfRule type="dataBar" priority="4">
      <dataBar>
        <cfvo type="min"/>
        <cfvo type="num" val="1"/>
        <color rgb="FFFFD7D7"/>
      </dataBar>
      <extLst>
        <ext xmlns:x14="http://schemas.microsoft.com/office/spreadsheetml/2009/9/main" uri="{B025F937-C7B1-47D3-B67F-A62EFF666E3E}">
          <x14:id>{9EEE9298-15B9-46D3-AA99-EF91358C552D}</x14:id>
        </ext>
      </extLst>
    </cfRule>
  </conditionalFormatting>
  <conditionalFormatting sqref="C24">
    <cfRule type="dataBar" priority="2">
      <dataBar>
        <cfvo type="min"/>
        <cfvo type="num" val="1"/>
        <color rgb="FFFFD7D7"/>
      </dataBar>
      <extLst>
        <ext xmlns:x14="http://schemas.microsoft.com/office/spreadsheetml/2009/9/main" uri="{B025F937-C7B1-47D3-B67F-A62EFF666E3E}">
          <x14:id>{421143E6-FC11-4740-B1D4-ACF9D5D608D8}</x14:id>
        </ext>
      </extLst>
    </cfRule>
  </conditionalFormatting>
  <conditionalFormatting sqref="C23">
    <cfRule type="dataBar" priority="1">
      <dataBar>
        <cfvo type="min"/>
        <cfvo type="num" val="1"/>
        <color rgb="FFFFD7D7"/>
      </dataBar>
      <extLst>
        <ext xmlns:x14="http://schemas.microsoft.com/office/spreadsheetml/2009/9/main" uri="{B025F937-C7B1-47D3-B67F-A62EFF666E3E}">
          <x14:id>{2939ADE1-E30C-4128-A6E5-AF0E91614D8A}</x14:id>
        </ext>
      </extLst>
    </cfRule>
  </conditionalFormatting>
  <hyperlinks>
    <hyperlink ref="A3:A4" location="Index!A1" display="INDEX" xr:uid="{B3E09411-8B2A-4B18-8B1C-352A2FEF0C36}"/>
  </hyperlinks>
  <pageMargins left="0.7" right="0.7" top="0.75" bottom="0.75" header="0.51180555555555496" footer="0.51180555555555496"/>
  <pageSetup paperSize="9" scale="80" firstPageNumber="0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44AF62-FB5E-4A79-89F1-5AC12823F576}">
            <x14:dataBar minLength="0" maxLength="100" gradient="0">
              <x14:cfvo type="autoMin"/>
              <x14:cfvo type="num">
                <xm:f>3000000</xm:f>
              </x14:cfvo>
              <x14:negativeFillColor rgb="FFFF0000"/>
              <x14:axisColor rgb="FF000000"/>
            </x14:dataBar>
          </x14:cfRule>
          <xm:sqref>G11:H11</xm:sqref>
        </x14:conditionalFormatting>
        <x14:conditionalFormatting xmlns:xm="http://schemas.microsoft.com/office/excel/2006/main">
          <x14:cfRule type="dataBar" id="{BFC3CA46-8279-4515-95D2-30835AAF876D}">
            <x14:dataBar minLength="0" maxLength="100" gradient="0">
              <x14:cfvo type="autoMin"/>
              <x14:cfvo type="num">
                <xm:f>1500000</xm:f>
              </x14:cfvo>
              <x14:negativeFillColor rgb="FFFF0000"/>
              <x14:axisColor rgb="FF000000"/>
            </x14:dataBar>
          </x14:cfRule>
          <xm:sqref>G12:H12</xm:sqref>
        </x14:conditionalFormatting>
        <x14:conditionalFormatting xmlns:xm="http://schemas.microsoft.com/office/excel/2006/main">
          <x14:cfRule type="dataBar" id="{78E17ECC-5AD6-4140-94F1-2034ABA5452D}">
            <x14:dataBar minLength="0" maxLength="100" gradient="0">
              <x14:cfvo type="autoMin"/>
              <x14:cfvo type="num">
                <xm:f>600000</xm:f>
              </x14:cfvo>
              <x14:negativeFillColor rgb="FFFF0000"/>
              <x14:axisColor rgb="FF000000"/>
            </x14:dataBar>
          </x14:cfRule>
          <xm:sqref>G13:H14</xm:sqref>
        </x14:conditionalFormatting>
        <x14:conditionalFormatting xmlns:xm="http://schemas.microsoft.com/office/excel/2006/main">
          <x14:cfRule type="dataBar" id="{DCDB7547-5F5F-40CA-AFB7-4EDFB0878996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G23:H24</xm:sqref>
        </x14:conditionalFormatting>
        <x14:conditionalFormatting xmlns:xm="http://schemas.microsoft.com/office/excel/2006/main">
          <x14:cfRule type="dataBar" id="{924CA0C8-5FF1-4675-AD28-50E4806D44A5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G25:H25</xm:sqref>
        </x14:conditionalFormatting>
        <x14:conditionalFormatting xmlns:xm="http://schemas.microsoft.com/office/excel/2006/main">
          <x14:cfRule type="dataBar" id="{7438469A-95A4-408C-AD9B-D33710A33B35}">
            <x14:dataBar minLength="0" maxLength="100" gradient="0">
              <x14:cfvo type="autoMin"/>
              <x14:cfvo type="num">
                <xm:f>3000000</xm:f>
              </x14:cfvo>
              <x14:negativeFillColor rgb="FFFF0000"/>
              <x14:axisColor rgb="FF000000"/>
            </x14:dataBar>
          </x14:cfRule>
          <xm:sqref>C11:E11</xm:sqref>
        </x14:conditionalFormatting>
        <x14:conditionalFormatting xmlns:xm="http://schemas.microsoft.com/office/excel/2006/main">
          <x14:cfRule type="dataBar" id="{3D8DACF6-FF97-4C6E-9C40-1F97BC22FC1E}">
            <x14:dataBar minLength="0" maxLength="100" gradient="0">
              <x14:cfvo type="autoMin"/>
              <x14:cfvo type="num">
                <xm:f>1500000</xm:f>
              </x14:cfvo>
              <x14:negativeFillColor rgb="FFFF0000"/>
              <x14:axisColor rgb="FF000000"/>
            </x14:dataBar>
          </x14:cfRule>
          <xm:sqref>C12:E12</xm:sqref>
        </x14:conditionalFormatting>
        <x14:conditionalFormatting xmlns:xm="http://schemas.microsoft.com/office/excel/2006/main">
          <x14:cfRule type="dataBar" id="{02154773-6A94-4CEC-B8D3-F4279FF31563}">
            <x14:dataBar minLength="0" maxLength="100" gradient="0">
              <x14:cfvo type="autoMin"/>
              <x14:cfvo type="num">
                <xm:f>600000</xm:f>
              </x14:cfvo>
              <x14:negativeFillColor rgb="FFFF0000"/>
              <x14:axisColor rgb="FF000000"/>
            </x14:dataBar>
          </x14:cfRule>
          <xm:sqref>C13:E14</xm:sqref>
        </x14:conditionalFormatting>
        <x14:conditionalFormatting xmlns:xm="http://schemas.microsoft.com/office/excel/2006/main">
          <x14:cfRule type="dataBar" id="{19F0DE8B-6252-455E-B173-B2E1015EDA2B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D23:D24</xm:sqref>
        </x14:conditionalFormatting>
        <x14:conditionalFormatting xmlns:xm="http://schemas.microsoft.com/office/excel/2006/main">
          <x14:cfRule type="dataBar" id="{B05D3D59-191C-4D0D-A2F9-F4E82C5B312D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C25:D25</xm:sqref>
        </x14:conditionalFormatting>
        <x14:conditionalFormatting xmlns:xm="http://schemas.microsoft.com/office/excel/2006/main">
          <x14:cfRule type="dataBar" id="{CB010342-428F-462E-930B-C1412CBEA4AD}">
            <x14:dataBar minLength="0" maxLength="100" gradient="0">
              <x14:cfvo type="autoMin"/>
              <x14:cfvo type="num">
                <xm:f>3000000</xm:f>
              </x14:cfvo>
              <x14:negativeFillColor rgb="FFFF0000"/>
              <x14:axisColor rgb="FF000000"/>
            </x14:dataBar>
          </x14:cfRule>
          <xm:sqref>F11</xm:sqref>
        </x14:conditionalFormatting>
        <x14:conditionalFormatting xmlns:xm="http://schemas.microsoft.com/office/excel/2006/main">
          <x14:cfRule type="dataBar" id="{7228A22C-4BD6-4B7A-A42E-C471D3581858}">
            <x14:dataBar minLength="0" maxLength="100" gradient="0">
              <x14:cfvo type="autoMin"/>
              <x14:cfvo type="num">
                <xm:f>1500000</xm:f>
              </x14:cfvo>
              <x14:negativeFillColor rgb="FFFF0000"/>
              <x14:axisColor rgb="FF000000"/>
            </x14:dataBar>
          </x14:cfRule>
          <xm:sqref>F12</xm:sqref>
        </x14:conditionalFormatting>
        <x14:conditionalFormatting xmlns:xm="http://schemas.microsoft.com/office/excel/2006/main">
          <x14:cfRule type="dataBar" id="{B198A964-6EF9-417D-B7AB-13B1ED2C2050}">
            <x14:dataBar minLength="0" maxLength="100" gradient="0">
              <x14:cfvo type="autoMin"/>
              <x14:cfvo type="num">
                <xm:f>600000</xm:f>
              </x14:cfvo>
              <x14:negativeFillColor rgb="FFFF0000"/>
              <x14:axisColor rgb="FF000000"/>
            </x14:dataBar>
          </x14:cfRule>
          <xm:sqref>F13:F14</xm:sqref>
        </x14:conditionalFormatting>
        <x14:conditionalFormatting xmlns:xm="http://schemas.microsoft.com/office/excel/2006/main">
          <x14:cfRule type="dataBar" id="{A73F272D-8B72-4935-9930-9A32C2F4A6BA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E23:F24</xm:sqref>
        </x14:conditionalFormatting>
        <x14:conditionalFormatting xmlns:xm="http://schemas.microsoft.com/office/excel/2006/main">
          <x14:cfRule type="dataBar" id="{9EEE9298-15B9-46D3-AA99-EF91358C552D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E25:F25</xm:sqref>
        </x14:conditionalFormatting>
        <x14:conditionalFormatting xmlns:xm="http://schemas.microsoft.com/office/excel/2006/main">
          <x14:cfRule type="dataBar" id="{421143E6-FC11-4740-B1D4-ACF9D5D608D8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C24</xm:sqref>
        </x14:conditionalFormatting>
        <x14:conditionalFormatting xmlns:xm="http://schemas.microsoft.com/office/excel/2006/main">
          <x14:cfRule type="dataBar" id="{2939ADE1-E30C-4128-A6E5-AF0E91614D8A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C23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Index</vt:lpstr>
      <vt:lpstr>Income Statement</vt:lpstr>
      <vt:lpstr>Balance Sheet</vt:lpstr>
      <vt:lpstr>Figures by Business Line</vt:lpstr>
      <vt:lpstr>Channels and Brands</vt:lpstr>
      <vt:lpstr>Other Relevant Information</vt:lpstr>
      <vt:lpstr>'Balance Sheet'!Área_de_impresión</vt:lpstr>
      <vt:lpstr>'Channels and Brands'!Área_de_impresión</vt:lpstr>
      <vt:lpstr>'Figures by Business Line'!Área_de_impresión</vt:lpstr>
      <vt:lpstr>'Income Statement'!Área_de_impresión</vt:lpstr>
      <vt:lpstr>'Other Relevant Information'!Área_de_impresión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Brewer</dc:creator>
  <dc:description/>
  <cp:lastModifiedBy>MARK EDWARD BREWER CAPPELLIN</cp:lastModifiedBy>
  <cp:revision>27</cp:revision>
  <cp:lastPrinted>2020-07-14T14:40:00Z</cp:lastPrinted>
  <dcterms:created xsi:type="dcterms:W3CDTF">2020-07-03T09:57:34Z</dcterms:created>
  <dcterms:modified xsi:type="dcterms:W3CDTF">2023-03-10T10:42:26Z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